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068" windowWidth="20520" windowHeight="4116" activeTab="0"/>
  </bookViews>
  <sheets>
    <sheet name="IC PIYASA" sheetId="1" r:id="rId1"/>
    <sheet name="İHRACAT" sheetId="2" r:id="rId2"/>
    <sheet name="İTHALAT" sheetId="3" r:id="rId3"/>
    <sheet name="IC PIYASA + İTHALAT " sheetId="4" r:id="rId4"/>
  </sheets>
  <definedNames/>
  <calcPr fullCalcOnLoad="1"/>
</workbook>
</file>

<file path=xl/sharedStrings.xml><?xml version="1.0" encoding="utf-8"?>
<sst xmlns="http://schemas.openxmlformats.org/spreadsheetml/2006/main" count="188" uniqueCount="38">
  <si>
    <t>TOPLAM</t>
  </si>
  <si>
    <t xml:space="preserve">FARK </t>
  </si>
  <si>
    <t>BİRA</t>
  </si>
  <si>
    <t>RAKI</t>
  </si>
  <si>
    <t>ŞARAP</t>
  </si>
  <si>
    <t>VOTKA</t>
  </si>
  <si>
    <t>LİKÖR</t>
  </si>
  <si>
    <t>VERMUT</t>
  </si>
  <si>
    <t>VİSKİ</t>
  </si>
  <si>
    <t>ROM</t>
  </si>
  <si>
    <t>ORAN</t>
  </si>
  <si>
    <t>LİTRE</t>
  </si>
  <si>
    <t>DİGER DİSTİLE ALKOLLÜ İÇKİ</t>
  </si>
  <si>
    <t>DİĞER FERMANTE ALKOLLÜ İÇKİ</t>
  </si>
  <si>
    <t>SEKTÖR PAYI</t>
  </si>
  <si>
    <t>KANYAK - BRENDİ- GRAPPA</t>
  </si>
  <si>
    <t>CİN-ARDIÇ AROMALI İÇKİLER</t>
  </si>
  <si>
    <t>KÖPÜREN ŞARAP</t>
  </si>
  <si>
    <t>İHRACAT</t>
  </si>
  <si>
    <t>İTHALAT</t>
  </si>
  <si>
    <t>İC PIYASA+ İTHALAT</t>
  </si>
  <si>
    <t>ALKOLLÜ İÇKİ İÇ PİYASA VERİLERİ</t>
  </si>
  <si>
    <t>ALKOLLÜ İÇKİ İHRACAT VERİLERİ</t>
  </si>
  <si>
    <t>ALKOLLÜ İÇKİ İTHALAT VERİLERİ</t>
  </si>
  <si>
    <t>ALKOLLÜ İÇKİ İC PIYASA+ İTHALAT VERİLERİ</t>
  </si>
  <si>
    <t>2014'E GÖRE</t>
  </si>
  <si>
    <t>2013'E GÖRE</t>
  </si>
  <si>
    <t>2012'YE GÖRE</t>
  </si>
  <si>
    <t>2015'E GÖRE</t>
  </si>
  <si>
    <t>2016'E GÖRE</t>
  </si>
  <si>
    <t xml:space="preserve"> </t>
  </si>
  <si>
    <t xml:space="preserve">SİLİS  DANIŞMANLIK  </t>
  </si>
  <si>
    <t xml:space="preserve">www.silisconsulting.com  </t>
  </si>
  <si>
    <t>sakira@silisdanismanlik.com</t>
  </si>
  <si>
    <t>2017-2016</t>
  </si>
  <si>
    <t>2017/2016 %</t>
  </si>
  <si>
    <t>2017'E GÖRE</t>
  </si>
  <si>
    <t>2017/2016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</si>
</sst>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0.0%"/>
    <numFmt numFmtId="175" formatCode="0.000%"/>
    <numFmt numFmtId="176" formatCode="0.0000%"/>
    <numFmt numFmtId="177" formatCode="_-* #,##0.000\ _T_L_-;\-* #,##0.000\ _T_L_-;_-* &quot;-&quot;??\ _T_L_-;_-@_-"/>
    <numFmt numFmtId="178" formatCode="_-* #,##0.0000\ _T_L_-;\-* #,##0.0000\ _T_L_-;_-* &quot;-&quot;??\ _T_L_-;_-@_-"/>
    <numFmt numFmtId="179" formatCode="_-* #,##0.00000\ _T_L_-;\-* #,##0.00000\ _T_L_-;_-* &quot;-&quot;??\ _T_L_-;_-@_-"/>
  </numFmts>
  <fonts count="65">
    <font>
      <sz val="10"/>
      <name val="Arial Tur"/>
      <family val="0"/>
    </font>
    <font>
      <i/>
      <sz val="14"/>
      <name val="Book Antiqua"/>
      <family val="1"/>
    </font>
    <font>
      <sz val="8"/>
      <name val="Arial Tur"/>
      <family val="0"/>
    </font>
    <font>
      <b/>
      <i/>
      <sz val="14"/>
      <color indexed="10"/>
      <name val="Book Antiqua"/>
      <family val="1"/>
    </font>
    <font>
      <sz val="14"/>
      <name val="Book Antiqua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9"/>
      <name val="Book Antiqua"/>
      <family val="1"/>
    </font>
    <font>
      <b/>
      <sz val="14"/>
      <color indexed="9"/>
      <name val="Book Antiqua"/>
      <family val="1"/>
    </font>
    <font>
      <sz val="14"/>
      <color indexed="10"/>
      <name val="Book Antiqua"/>
      <family val="1"/>
    </font>
    <font>
      <b/>
      <sz val="14"/>
      <color indexed="10"/>
      <name val="Book Antiqua"/>
      <family val="1"/>
    </font>
    <font>
      <i/>
      <sz val="14"/>
      <color indexed="10"/>
      <name val="Book Antiqua"/>
      <family val="1"/>
    </font>
    <font>
      <sz val="10"/>
      <color indexed="10"/>
      <name val="Arial Tur"/>
      <family val="0"/>
    </font>
    <font>
      <i/>
      <sz val="14"/>
      <color indexed="9"/>
      <name val="Book Antiqua"/>
      <family val="1"/>
    </font>
    <font>
      <i/>
      <sz val="14"/>
      <color indexed="8"/>
      <name val="Book Antiqua"/>
      <family val="1"/>
    </font>
    <font>
      <u val="single"/>
      <sz val="14"/>
      <color indexed="12"/>
      <name val="Book Antiqua"/>
      <family val="1"/>
    </font>
    <font>
      <sz val="10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theme="0"/>
      <name val="Book Antiqua"/>
      <family val="1"/>
    </font>
    <font>
      <b/>
      <sz val="14"/>
      <color theme="0"/>
      <name val="Book Antiqua"/>
      <family val="1"/>
    </font>
    <font>
      <b/>
      <i/>
      <sz val="14"/>
      <color rgb="FFFF0000"/>
      <name val="Book Antiqua"/>
      <family val="1"/>
    </font>
    <font>
      <sz val="14"/>
      <color rgb="FFFF0000"/>
      <name val="Book Antiqua"/>
      <family val="1"/>
    </font>
    <font>
      <b/>
      <sz val="14"/>
      <color rgb="FFFF0000"/>
      <name val="Book Antiqua"/>
      <family val="1"/>
    </font>
    <font>
      <i/>
      <sz val="14"/>
      <color rgb="FFFF0000"/>
      <name val="Book Antiqua"/>
      <family val="1"/>
    </font>
    <font>
      <sz val="10"/>
      <color rgb="FFFF0000"/>
      <name val="Arial Tur"/>
      <family val="0"/>
    </font>
    <font>
      <i/>
      <sz val="14"/>
      <color theme="0"/>
      <name val="Book Antiqua"/>
      <family val="1"/>
    </font>
    <font>
      <i/>
      <sz val="14"/>
      <color theme="1"/>
      <name val="Book Antiqua"/>
      <family val="1"/>
    </font>
    <font>
      <u val="single"/>
      <sz val="14"/>
      <color theme="10"/>
      <name val="Book Antiqua"/>
      <family val="1"/>
    </font>
    <font>
      <sz val="10"/>
      <color theme="1"/>
      <name val="Arial Tu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3" fontId="1" fillId="0" borderId="0" xfId="68" applyNumberFormat="1" applyFont="1" applyAlignment="1">
      <alignment horizontal="center"/>
    </xf>
    <xf numFmtId="0" fontId="1" fillId="0" borderId="10" xfId="0" applyFont="1" applyBorder="1" applyAlignment="1">
      <alignment/>
    </xf>
    <xf numFmtId="173" fontId="1" fillId="0" borderId="10" xfId="68" applyNumberFormat="1" applyFont="1" applyBorder="1" applyAlignment="1">
      <alignment horizontal="center"/>
    </xf>
    <xf numFmtId="10" fontId="1" fillId="0" borderId="10" xfId="75" applyNumberFormat="1" applyFont="1" applyBorder="1" applyAlignment="1">
      <alignment horizontal="center"/>
    </xf>
    <xf numFmtId="173" fontId="1" fillId="0" borderId="10" xfId="68" applyNumberFormat="1" applyFont="1" applyBorder="1" applyAlignment="1">
      <alignment/>
    </xf>
    <xf numFmtId="173" fontId="1" fillId="0" borderId="11" xfId="68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3" fontId="4" fillId="0" borderId="10" xfId="68" applyNumberFormat="1" applyFont="1" applyBorder="1" applyAlignment="1">
      <alignment horizontal="center"/>
    </xf>
    <xf numFmtId="0" fontId="3" fillId="33" borderId="0" xfId="0" applyFont="1" applyFill="1" applyBorder="1" applyAlignment="1">
      <alignment/>
    </xf>
    <xf numFmtId="10" fontId="1" fillId="0" borderId="11" xfId="75" applyNumberFormat="1" applyFont="1" applyBorder="1" applyAlignment="1">
      <alignment horizontal="center"/>
    </xf>
    <xf numFmtId="10" fontId="1" fillId="0" borderId="10" xfId="75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4" fillId="0" borderId="10" xfId="53" applyNumberFormat="1" applyFont="1" applyFill="1" applyBorder="1" applyAlignment="1">
      <alignment horizontal="center" vertical="center"/>
      <protection/>
    </xf>
    <xf numFmtId="0" fontId="54" fillId="34" borderId="12" xfId="0" applyFont="1" applyFill="1" applyBorder="1" applyAlignment="1">
      <alignment/>
    </xf>
    <xf numFmtId="0" fontId="54" fillId="34" borderId="13" xfId="0" applyFont="1" applyFill="1" applyBorder="1" applyAlignment="1">
      <alignment horizontal="center"/>
    </xf>
    <xf numFmtId="0" fontId="54" fillId="34" borderId="11" xfId="0" applyFont="1" applyFill="1" applyBorder="1" applyAlignment="1">
      <alignment horizontal="center"/>
    </xf>
    <xf numFmtId="0" fontId="54" fillId="34" borderId="14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right"/>
    </xf>
    <xf numFmtId="173" fontId="54" fillId="34" borderId="10" xfId="68" applyNumberFormat="1" applyFont="1" applyFill="1" applyBorder="1" applyAlignment="1">
      <alignment horizontal="center"/>
    </xf>
    <xf numFmtId="9" fontId="54" fillId="34" borderId="11" xfId="75" applyFont="1" applyFill="1" applyBorder="1" applyAlignment="1">
      <alignment horizontal="center"/>
    </xf>
    <xf numFmtId="173" fontId="54" fillId="34" borderId="15" xfId="68" applyNumberFormat="1" applyFont="1" applyFill="1" applyBorder="1" applyAlignment="1">
      <alignment horizontal="center"/>
    </xf>
    <xf numFmtId="173" fontId="54" fillId="34" borderId="13" xfId="68" applyNumberFormat="1" applyFont="1" applyFill="1" applyBorder="1" applyAlignment="1">
      <alignment horizontal="center"/>
    </xf>
    <xf numFmtId="0" fontId="55" fillId="34" borderId="14" xfId="0" applyFont="1" applyFill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173" fontId="54" fillId="34" borderId="16" xfId="68" applyNumberFormat="1" applyFont="1" applyFill="1" applyBorder="1" applyAlignment="1">
      <alignment horizontal="center"/>
    </xf>
    <xf numFmtId="173" fontId="54" fillId="34" borderId="11" xfId="68" applyNumberFormat="1" applyFont="1" applyFill="1" applyBorder="1" applyAlignment="1">
      <alignment horizontal="center"/>
    </xf>
    <xf numFmtId="173" fontId="54" fillId="34" borderId="17" xfId="68" applyNumberFormat="1" applyFont="1" applyFill="1" applyBorder="1" applyAlignment="1">
      <alignment horizontal="center"/>
    </xf>
    <xf numFmtId="173" fontId="54" fillId="34" borderId="10" xfId="0" applyNumberFormat="1" applyFont="1" applyFill="1" applyBorder="1" applyAlignment="1">
      <alignment horizontal="right"/>
    </xf>
    <xf numFmtId="0" fontId="55" fillId="34" borderId="18" xfId="0" applyFont="1" applyFill="1" applyBorder="1" applyAlignment="1">
      <alignment horizontal="center"/>
    </xf>
    <xf numFmtId="0" fontId="56" fillId="34" borderId="13" xfId="0" applyFont="1" applyFill="1" applyBorder="1" applyAlignment="1">
      <alignment horizontal="center"/>
    </xf>
    <xf numFmtId="3" fontId="57" fillId="0" borderId="10" xfId="53" applyNumberFormat="1" applyFont="1" applyFill="1" applyBorder="1" applyAlignment="1">
      <alignment horizontal="center" vertical="center"/>
      <protection/>
    </xf>
    <xf numFmtId="173" fontId="56" fillId="34" borderId="13" xfId="68" applyNumberFormat="1" applyFont="1" applyFill="1" applyBorder="1" applyAlignment="1">
      <alignment horizontal="center"/>
    </xf>
    <xf numFmtId="0" fontId="58" fillId="34" borderId="14" xfId="0" applyFont="1" applyFill="1" applyBorder="1" applyAlignment="1">
      <alignment horizontal="center"/>
    </xf>
    <xf numFmtId="173" fontId="56" fillId="34" borderId="11" xfId="68" applyNumberFormat="1" applyFont="1" applyFill="1" applyBorder="1" applyAlignment="1">
      <alignment horizontal="center"/>
    </xf>
    <xf numFmtId="173" fontId="59" fillId="0" borderId="11" xfId="68" applyNumberFormat="1" applyFont="1" applyBorder="1" applyAlignment="1">
      <alignment/>
    </xf>
    <xf numFmtId="173" fontId="59" fillId="0" borderId="10" xfId="68" applyNumberFormat="1" applyFont="1" applyBorder="1" applyAlignment="1">
      <alignment/>
    </xf>
    <xf numFmtId="173" fontId="56" fillId="34" borderId="10" xfId="0" applyNumberFormat="1" applyFont="1" applyFill="1" applyBorder="1" applyAlignment="1">
      <alignment horizontal="right"/>
    </xf>
    <xf numFmtId="173" fontId="56" fillId="34" borderId="15" xfId="68" applyNumberFormat="1" applyFont="1" applyFill="1" applyBorder="1" applyAlignment="1">
      <alignment horizontal="center"/>
    </xf>
    <xf numFmtId="0" fontId="56" fillId="34" borderId="14" xfId="0" applyFont="1" applyFill="1" applyBorder="1" applyAlignment="1">
      <alignment horizontal="center"/>
    </xf>
    <xf numFmtId="0" fontId="60" fillId="0" borderId="0" xfId="0" applyFont="1" applyAlignment="1">
      <alignment/>
    </xf>
    <xf numFmtId="10" fontId="61" fillId="34" borderId="10" xfId="75" applyNumberFormat="1" applyFont="1" applyFill="1" applyBorder="1" applyAlignment="1">
      <alignment horizontal="center"/>
    </xf>
    <xf numFmtId="173" fontId="62" fillId="0" borderId="11" xfId="68" applyNumberFormat="1" applyFont="1" applyBorder="1" applyAlignment="1">
      <alignment/>
    </xf>
    <xf numFmtId="173" fontId="56" fillId="34" borderId="11" xfId="68" applyNumberFormat="1" applyFont="1" applyFill="1" applyBorder="1" applyAlignment="1">
      <alignment/>
    </xf>
    <xf numFmtId="3" fontId="58" fillId="34" borderId="10" xfId="53" applyNumberFormat="1" applyFont="1" applyFill="1" applyBorder="1" applyAlignment="1">
      <alignment horizontal="center" vertical="center"/>
      <protection/>
    </xf>
    <xf numFmtId="0" fontId="63" fillId="0" borderId="0" xfId="47" applyFont="1" applyAlignment="1">
      <alignment horizontal="center"/>
    </xf>
    <xf numFmtId="0" fontId="1" fillId="0" borderId="0" xfId="0" applyFont="1" applyAlignment="1">
      <alignment horizontal="right"/>
    </xf>
    <xf numFmtId="0" fontId="63" fillId="0" borderId="0" xfId="47" applyFont="1" applyAlignment="1">
      <alignment horizontal="right"/>
    </xf>
    <xf numFmtId="0" fontId="0" fillId="0" borderId="0" xfId="0" applyFont="1" applyAlignment="1">
      <alignment/>
    </xf>
    <xf numFmtId="0" fontId="64" fillId="0" borderId="0" xfId="0" applyFont="1" applyAlignment="1">
      <alignment/>
    </xf>
    <xf numFmtId="10" fontId="61" fillId="34" borderId="10" xfId="75" applyNumberFormat="1" applyFont="1" applyFill="1" applyBorder="1" applyAlignment="1">
      <alignment/>
    </xf>
    <xf numFmtId="3" fontId="0" fillId="0" borderId="0" xfId="0" applyNumberFormat="1" applyAlignment="1">
      <alignment/>
    </xf>
    <xf numFmtId="10" fontId="59" fillId="0" borderId="10" xfId="75" applyNumberFormat="1" applyFont="1" applyBorder="1" applyAlignment="1">
      <alignment horizontal="center"/>
    </xf>
    <xf numFmtId="173" fontId="1" fillId="0" borderId="0" xfId="0" applyNumberFormat="1" applyFont="1" applyAlignment="1">
      <alignment horizontal="center"/>
    </xf>
    <xf numFmtId="10" fontId="56" fillId="34" borderId="10" xfId="75" applyNumberFormat="1" applyFont="1" applyFill="1" applyBorder="1" applyAlignment="1">
      <alignment horizontal="center"/>
    </xf>
  </cellXfs>
  <cellStyles count="6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11" xfId="49"/>
    <cellStyle name="Normal 12" xfId="50"/>
    <cellStyle name="Normal 13" xfId="51"/>
    <cellStyle name="Normal 14" xfId="52"/>
    <cellStyle name="Normal 2" xfId="53"/>
    <cellStyle name="Normal 2 2" xfId="54"/>
    <cellStyle name="Normal 3" xfId="55"/>
    <cellStyle name="Normal 4" xfId="56"/>
    <cellStyle name="Normal 5" xfId="57"/>
    <cellStyle name="Normal 6" xfId="58"/>
    <cellStyle name="Normal 7" xfId="59"/>
    <cellStyle name="Normal 8" xfId="60"/>
    <cellStyle name="Normal 9" xfId="61"/>
    <cellStyle name="Not" xfId="62"/>
    <cellStyle name="Nötr" xfId="63"/>
    <cellStyle name="Currency" xfId="64"/>
    <cellStyle name="Currency [0]" xfId="65"/>
    <cellStyle name="Toplam" xfId="66"/>
    <cellStyle name="Uyarı Metni" xfId="67"/>
    <cellStyle name="Comma" xfId="68"/>
    <cellStyle name="Vurgu1" xfId="69"/>
    <cellStyle name="Vurgu2" xfId="70"/>
    <cellStyle name="Vurgu3" xfId="71"/>
    <cellStyle name="Vurgu4" xfId="72"/>
    <cellStyle name="Vurgu5" xfId="73"/>
    <cellStyle name="Vurgu6" xfId="74"/>
    <cellStyle name="Percen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76200</xdr:rowOff>
    </xdr:from>
    <xdr:to>
      <xdr:col>2</xdr:col>
      <xdr:colOff>1419225</xdr:colOff>
      <xdr:row>5</xdr:row>
      <xdr:rowOff>123825</xdr:rowOff>
    </xdr:to>
    <xdr:pic>
      <xdr:nvPicPr>
        <xdr:cNvPr id="1" name="Resi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76200"/>
          <a:ext cx="15525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1552575</xdr:colOff>
      <xdr:row>7</xdr:row>
      <xdr:rowOff>9525</xdr:rowOff>
    </xdr:to>
    <xdr:pic>
      <xdr:nvPicPr>
        <xdr:cNvPr id="1" name="Resi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552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57150</xdr:rowOff>
    </xdr:from>
    <xdr:to>
      <xdr:col>1</xdr:col>
      <xdr:colOff>1619250</xdr:colOff>
      <xdr:row>6</xdr:row>
      <xdr:rowOff>66675</xdr:rowOff>
    </xdr:to>
    <xdr:pic>
      <xdr:nvPicPr>
        <xdr:cNvPr id="1" name="Resi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57150"/>
          <a:ext cx="15430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0</xdr:row>
      <xdr:rowOff>76200</xdr:rowOff>
    </xdr:from>
    <xdr:to>
      <xdr:col>2</xdr:col>
      <xdr:colOff>1485900</xdr:colOff>
      <xdr:row>6</xdr:row>
      <xdr:rowOff>85725</xdr:rowOff>
    </xdr:to>
    <xdr:pic>
      <xdr:nvPicPr>
        <xdr:cNvPr id="1" name="Resi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76200"/>
          <a:ext cx="15430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lisconsulting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ilisconsulting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ilisconsulting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ilisconsulting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25"/>
  <sheetViews>
    <sheetView showGridLines="0" tabSelected="1" zoomScalePageLayoutView="0" workbookViewId="0" topLeftCell="B2">
      <pane xSplit="2" topLeftCell="L1" activePane="topRight" state="frozen"/>
      <selection pane="topLeft" activeCell="B2" sqref="B2"/>
      <selection pane="topRight" activeCell="M25" sqref="M25"/>
    </sheetView>
  </sheetViews>
  <sheetFormatPr defaultColWidth="9.125" defaultRowHeight="12.75"/>
  <cols>
    <col min="1" max="1" width="9.125" style="1" customWidth="1"/>
    <col min="2" max="2" width="3.50390625" style="1" customWidth="1"/>
    <col min="3" max="3" width="51.375" style="1" customWidth="1"/>
    <col min="4" max="4" width="23.00390625" style="1" bestFit="1" customWidth="1"/>
    <col min="5" max="5" width="25.125" style="1" bestFit="1" customWidth="1"/>
    <col min="6" max="9" width="25.125" style="2" bestFit="1" customWidth="1"/>
    <col min="10" max="12" width="25.125" style="2" customWidth="1"/>
    <col min="13" max="13" width="21.25390625" style="2" bestFit="1" customWidth="1"/>
    <col min="14" max="14" width="22.25390625" style="2" bestFit="1" customWidth="1"/>
    <col min="15" max="15" width="18.75390625" style="2" bestFit="1" customWidth="1"/>
    <col min="16" max="16" width="17.625" style="2" bestFit="1" customWidth="1"/>
    <col min="17" max="18" width="20.50390625" style="1" bestFit="1" customWidth="1"/>
    <col min="19" max="21" width="21.00390625" style="1" bestFit="1" customWidth="1"/>
    <col min="22" max="22" width="19.00390625" style="1" customWidth="1"/>
    <col min="23" max="16384" width="9.125" style="1" customWidth="1"/>
  </cols>
  <sheetData>
    <row r="1" ht="18.75"/>
    <row r="2" spans="3:14" ht="18.75">
      <c r="C2" s="50" t="s">
        <v>31</v>
      </c>
      <c r="M2" s="1"/>
      <c r="N2" s="1"/>
    </row>
    <row r="3" ht="18.75">
      <c r="C3" s="51" t="s">
        <v>32</v>
      </c>
    </row>
    <row r="4" spans="3:14" ht="18.75">
      <c r="C4" s="50" t="s">
        <v>33</v>
      </c>
      <c r="M4" s="49"/>
      <c r="N4" s="49"/>
    </row>
    <row r="5" ht="18.75">
      <c r="C5" s="50"/>
    </row>
    <row r="6" spans="1:255" ht="18.75">
      <c r="A6" s="49"/>
      <c r="B6" s="49"/>
      <c r="C6" s="49"/>
      <c r="D6" s="49"/>
      <c r="E6" s="49"/>
      <c r="F6" s="49"/>
      <c r="G6" s="49"/>
      <c r="H6" s="49"/>
      <c r="I6" s="49"/>
      <c r="J6" s="49" t="s">
        <v>30</v>
      </c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</row>
    <row r="7" spans="3:6" ht="18">
      <c r="C7" s="18" t="s">
        <v>21</v>
      </c>
      <c r="D7" s="9"/>
      <c r="E7" s="9"/>
      <c r="F7" s="10"/>
    </row>
    <row r="8" spans="4:22" ht="18">
      <c r="D8" s="19">
        <v>2007</v>
      </c>
      <c r="E8" s="19">
        <v>2008</v>
      </c>
      <c r="F8" s="19">
        <v>2009</v>
      </c>
      <c r="G8" s="19">
        <v>2010</v>
      </c>
      <c r="H8" s="19">
        <v>2011</v>
      </c>
      <c r="I8" s="19">
        <v>2012</v>
      </c>
      <c r="J8" s="19">
        <v>2013</v>
      </c>
      <c r="K8" s="19">
        <v>2014</v>
      </c>
      <c r="L8" s="19">
        <v>2015</v>
      </c>
      <c r="M8" s="19">
        <v>2016</v>
      </c>
      <c r="N8" s="37">
        <v>2017</v>
      </c>
      <c r="O8" s="37" t="s">
        <v>34</v>
      </c>
      <c r="P8" s="34" t="s">
        <v>10</v>
      </c>
      <c r="Q8" s="19" t="s">
        <v>27</v>
      </c>
      <c r="R8" s="19" t="s">
        <v>26</v>
      </c>
      <c r="S8" s="19" t="s">
        <v>25</v>
      </c>
      <c r="T8" s="19" t="s">
        <v>28</v>
      </c>
      <c r="U8" s="19" t="s">
        <v>29</v>
      </c>
      <c r="V8" s="19" t="s">
        <v>36</v>
      </c>
    </row>
    <row r="9" spans="4:22" ht="18">
      <c r="D9" s="20" t="s">
        <v>11</v>
      </c>
      <c r="E9" s="20" t="s">
        <v>11</v>
      </c>
      <c r="F9" s="20" t="s">
        <v>11</v>
      </c>
      <c r="G9" s="20" t="s">
        <v>11</v>
      </c>
      <c r="H9" s="20" t="s">
        <v>11</v>
      </c>
      <c r="I9" s="20" t="s">
        <v>11</v>
      </c>
      <c r="J9" s="20" t="s">
        <v>11</v>
      </c>
      <c r="K9" s="20" t="s">
        <v>11</v>
      </c>
      <c r="L9" s="20" t="s">
        <v>11</v>
      </c>
      <c r="M9" s="20" t="s">
        <v>11</v>
      </c>
      <c r="N9" s="43" t="s">
        <v>11</v>
      </c>
      <c r="O9" s="43" t="s">
        <v>1</v>
      </c>
      <c r="P9" s="43" t="s">
        <v>35</v>
      </c>
      <c r="Q9" s="20" t="s">
        <v>14</v>
      </c>
      <c r="R9" s="20" t="s">
        <v>14</v>
      </c>
      <c r="S9" s="20" t="s">
        <v>14</v>
      </c>
      <c r="T9" s="20" t="s">
        <v>14</v>
      </c>
      <c r="U9" s="20" t="s">
        <v>14</v>
      </c>
      <c r="V9" s="20" t="s">
        <v>14</v>
      </c>
    </row>
    <row r="10" spans="3:22" ht="18">
      <c r="C10" s="4" t="s">
        <v>2</v>
      </c>
      <c r="D10" s="7">
        <v>843920898</v>
      </c>
      <c r="E10" s="7">
        <v>924438410</v>
      </c>
      <c r="F10" s="5">
        <v>923115658</v>
      </c>
      <c r="G10" s="5">
        <v>920120326</v>
      </c>
      <c r="H10" s="11">
        <v>921238889</v>
      </c>
      <c r="I10" s="11">
        <v>995639592</v>
      </c>
      <c r="J10" s="17">
        <v>876050971.11</v>
      </c>
      <c r="K10" s="17">
        <v>938431147</v>
      </c>
      <c r="L10" s="17">
        <v>901994431</v>
      </c>
      <c r="M10" s="17">
        <v>893943874</v>
      </c>
      <c r="N10" s="35">
        <v>906707644.2499998</v>
      </c>
      <c r="O10" s="35">
        <f>N10-M10</f>
        <v>12763770.249999762</v>
      </c>
      <c r="P10" s="56">
        <f>(N10/M10)-1</f>
        <v>0.014278044317131089</v>
      </c>
      <c r="Q10" s="13">
        <f aca="true" t="shared" si="0" ref="Q10:Q17">I10/$I$23</f>
        <v>0.8961467020726666</v>
      </c>
      <c r="R10" s="13">
        <f>J10/$J$23</f>
        <v>0.8808827382981178</v>
      </c>
      <c r="S10" s="13">
        <f>K10/$K$23</f>
        <v>0.8883277660645801</v>
      </c>
      <c r="T10" s="13">
        <f>L10/$L$23</f>
        <v>0.8857789322197147</v>
      </c>
      <c r="U10" s="13">
        <f>M10/$M$23</f>
        <v>0.9018093287117176</v>
      </c>
      <c r="V10" s="13">
        <f>N10/$N$23</f>
        <v>0.883399367823937</v>
      </c>
    </row>
    <row r="11" spans="3:22" ht="18">
      <c r="C11" s="4" t="s">
        <v>3</v>
      </c>
      <c r="D11" s="7">
        <v>42716023</v>
      </c>
      <c r="E11" s="7">
        <v>44602479</v>
      </c>
      <c r="F11" s="5">
        <v>44698058</v>
      </c>
      <c r="G11" s="5">
        <v>46380793</v>
      </c>
      <c r="H11" s="11">
        <v>48810329</v>
      </c>
      <c r="I11" s="11">
        <v>44611011</v>
      </c>
      <c r="J11" s="17">
        <v>42336789.5</v>
      </c>
      <c r="K11" s="17">
        <v>40267282</v>
      </c>
      <c r="L11" s="17">
        <v>39201308.49999999</v>
      </c>
      <c r="M11" s="17">
        <v>35447822</v>
      </c>
      <c r="N11" s="35">
        <v>37316029.3</v>
      </c>
      <c r="O11" s="35">
        <f aca="true" t="shared" si="1" ref="O11:O22">N11-M11</f>
        <v>1868207.299999997</v>
      </c>
      <c r="P11" s="56">
        <f>(N11/M11)-1</f>
        <v>0.05270302079490241</v>
      </c>
      <c r="Q11" s="13">
        <f t="shared" si="0"/>
        <v>0.0401530942572013</v>
      </c>
      <c r="R11" s="13">
        <f aca="true" t="shared" si="2" ref="R11:R22">J11/$J$23</f>
        <v>0.04257029361916918</v>
      </c>
      <c r="S11" s="13">
        <f aca="true" t="shared" si="3" ref="S11:S22">K11/$K$23</f>
        <v>0.038117388557386056</v>
      </c>
      <c r="T11" s="13">
        <f aca="true" t="shared" si="4" ref="T11:T22">L11/$L$23</f>
        <v>0.03849657158775254</v>
      </c>
      <c r="U11" s="13">
        <f aca="true" t="shared" si="5" ref="U11:U22">M11/$M$23</f>
        <v>0.03575971321227764</v>
      </c>
      <c r="V11" s="13">
        <f aca="true" t="shared" si="6" ref="V11:V22">N11/$N$23</f>
        <v>0.03635676494222908</v>
      </c>
    </row>
    <row r="12" spans="3:22" ht="18">
      <c r="C12" s="4" t="s">
        <v>4</v>
      </c>
      <c r="D12" s="7">
        <v>21921703</v>
      </c>
      <c r="E12" s="7">
        <v>36981293</v>
      </c>
      <c r="F12" s="5">
        <v>45162887</v>
      </c>
      <c r="G12" s="5">
        <v>57952540</v>
      </c>
      <c r="H12" s="11">
        <v>57128955</v>
      </c>
      <c r="I12" s="11">
        <v>54597133</v>
      </c>
      <c r="J12" s="17">
        <v>60410206.2885</v>
      </c>
      <c r="K12" s="17">
        <v>60416965</v>
      </c>
      <c r="L12" s="17">
        <v>61681318</v>
      </c>
      <c r="M12" s="17">
        <v>49643883</v>
      </c>
      <c r="N12" s="35">
        <v>64368310.385</v>
      </c>
      <c r="O12" s="35">
        <f t="shared" si="1"/>
        <v>14724427.384999998</v>
      </c>
      <c r="P12" s="56">
        <f>(N12/M12)-1</f>
        <v>0.29660104115949193</v>
      </c>
      <c r="Q12" s="13">
        <f t="shared" si="0"/>
        <v>0.049141316871791046</v>
      </c>
      <c r="R12" s="13">
        <f t="shared" si="2"/>
        <v>0.06074339244113033</v>
      </c>
      <c r="S12" s="13">
        <f t="shared" si="3"/>
        <v>0.05719126834443392</v>
      </c>
      <c r="T12" s="13">
        <f t="shared" si="4"/>
        <v>0.06057244936132502</v>
      </c>
      <c r="U12" s="13">
        <f t="shared" si="5"/>
        <v>0.0500806796768463</v>
      </c>
      <c r="V12" s="13">
        <f t="shared" si="6"/>
        <v>0.06271362667184657</v>
      </c>
    </row>
    <row r="13" spans="3:22" ht="18">
      <c r="C13" s="4" t="s">
        <v>5</v>
      </c>
      <c r="D13" s="7">
        <v>4986523</v>
      </c>
      <c r="E13" s="7">
        <v>7658359</v>
      </c>
      <c r="F13" s="5">
        <v>8909995</v>
      </c>
      <c r="G13" s="5">
        <v>9675512</v>
      </c>
      <c r="H13" s="11">
        <v>12592574.7</v>
      </c>
      <c r="I13" s="11">
        <v>12109840</v>
      </c>
      <c r="J13" s="17">
        <v>11403751.35</v>
      </c>
      <c r="K13" s="17">
        <v>12485200</v>
      </c>
      <c r="L13" s="17">
        <v>10950188.200000001</v>
      </c>
      <c r="M13" s="17">
        <v>8457242</v>
      </c>
      <c r="N13" s="35">
        <v>10161577.8</v>
      </c>
      <c r="O13" s="35">
        <f t="shared" si="1"/>
        <v>1704335.8000000007</v>
      </c>
      <c r="P13" s="56">
        <f aca="true" t="shared" si="7" ref="P13:P23">(N13/M13)-1</f>
        <v>0.20152383010915398</v>
      </c>
      <c r="Q13" s="13">
        <f t="shared" si="0"/>
        <v>0.01089972040668674</v>
      </c>
      <c r="R13" s="13">
        <f t="shared" si="2"/>
        <v>0.011466647543727825</v>
      </c>
      <c r="S13" s="13">
        <f t="shared" si="3"/>
        <v>0.011818607961090506</v>
      </c>
      <c r="T13" s="13">
        <f t="shared" si="4"/>
        <v>0.010753332479722285</v>
      </c>
      <c r="U13" s="13">
        <f t="shared" si="5"/>
        <v>0.008531653890804049</v>
      </c>
      <c r="V13" s="13">
        <f t="shared" si="6"/>
        <v>0.009900359240975657</v>
      </c>
    </row>
    <row r="14" spans="3:22" ht="18">
      <c r="C14" s="4" t="s">
        <v>8</v>
      </c>
      <c r="D14" s="7"/>
      <c r="E14" s="7"/>
      <c r="F14" s="5">
        <v>526</v>
      </c>
      <c r="G14" s="5">
        <v>2656</v>
      </c>
      <c r="H14" s="11"/>
      <c r="I14" s="11"/>
      <c r="J14" s="11"/>
      <c r="K14" s="11"/>
      <c r="L14" s="17"/>
      <c r="M14" s="17"/>
      <c r="N14" s="35">
        <v>0</v>
      </c>
      <c r="O14" s="35">
        <f t="shared" si="1"/>
        <v>0</v>
      </c>
      <c r="P14" s="56"/>
      <c r="Q14" s="13">
        <f t="shared" si="0"/>
        <v>0</v>
      </c>
      <c r="R14" s="13">
        <f t="shared" si="2"/>
        <v>0</v>
      </c>
      <c r="S14" s="13">
        <f t="shared" si="3"/>
        <v>0</v>
      </c>
      <c r="T14" s="13">
        <f t="shared" si="4"/>
        <v>0</v>
      </c>
      <c r="U14" s="13">
        <f t="shared" si="5"/>
        <v>0</v>
      </c>
      <c r="V14" s="13">
        <f t="shared" si="6"/>
        <v>0</v>
      </c>
    </row>
    <row r="15" spans="3:22" ht="18">
      <c r="C15" s="4" t="s">
        <v>6</v>
      </c>
      <c r="D15" s="7">
        <v>328759</v>
      </c>
      <c r="E15" s="7">
        <v>819100</v>
      </c>
      <c r="F15" s="5">
        <v>627164</v>
      </c>
      <c r="G15" s="5">
        <v>782099</v>
      </c>
      <c r="H15" s="11">
        <v>559887.5</v>
      </c>
      <c r="I15" s="11">
        <v>770449</v>
      </c>
      <c r="J15" s="17">
        <v>715998.55</v>
      </c>
      <c r="K15" s="17">
        <v>858870</v>
      </c>
      <c r="L15" s="17">
        <v>637571.9500000001</v>
      </c>
      <c r="M15" s="17">
        <v>352254</v>
      </c>
      <c r="N15" s="35">
        <v>639040.3999999999</v>
      </c>
      <c r="O15" s="35">
        <f t="shared" si="1"/>
        <v>286786.3999999999</v>
      </c>
      <c r="P15" s="56">
        <f t="shared" si="7"/>
        <v>0.8141466101165633</v>
      </c>
      <c r="Q15" s="13">
        <f t="shared" si="0"/>
        <v>0.0006934590950509167</v>
      </c>
      <c r="R15" s="13">
        <f t="shared" si="2"/>
        <v>0.0007199475648572595</v>
      </c>
      <c r="S15" s="13">
        <f t="shared" si="3"/>
        <v>0.0008130144346539745</v>
      </c>
      <c r="T15" s="13">
        <f t="shared" si="4"/>
        <v>0.0006261100752674619</v>
      </c>
      <c r="U15" s="13">
        <f t="shared" si="5"/>
        <v>0.0003553533421003312</v>
      </c>
      <c r="V15" s="13">
        <f t="shared" si="6"/>
        <v>0.0006226129105163943</v>
      </c>
    </row>
    <row r="16" spans="3:22" ht="18">
      <c r="C16" s="4" t="s">
        <v>16</v>
      </c>
      <c r="D16" s="7">
        <v>979257</v>
      </c>
      <c r="E16" s="7">
        <v>1045203</v>
      </c>
      <c r="F16" s="5">
        <v>1058723</v>
      </c>
      <c r="G16" s="5">
        <v>1134645</v>
      </c>
      <c r="H16" s="11">
        <v>1320836.8</v>
      </c>
      <c r="I16" s="11">
        <v>1281681</v>
      </c>
      <c r="J16" s="17">
        <v>1321407.7</v>
      </c>
      <c r="K16" s="17">
        <v>1529920</v>
      </c>
      <c r="L16" s="17">
        <v>1296276.4</v>
      </c>
      <c r="M16" s="17">
        <v>867972</v>
      </c>
      <c r="N16" s="35">
        <v>1212501.1</v>
      </c>
      <c r="O16" s="35">
        <f t="shared" si="1"/>
        <v>344529.1000000001</v>
      </c>
      <c r="P16" s="56">
        <f t="shared" si="7"/>
        <v>0.3969357306456891</v>
      </c>
      <c r="Q16" s="13">
        <f t="shared" si="0"/>
        <v>0.0011536043870573574</v>
      </c>
      <c r="R16" s="13">
        <f t="shared" si="2"/>
        <v>0.0013286957854853644</v>
      </c>
      <c r="S16" s="13">
        <f t="shared" si="3"/>
        <v>0.0014482366875846271</v>
      </c>
      <c r="T16" s="13">
        <f t="shared" si="4"/>
        <v>0.0012729727435020226</v>
      </c>
      <c r="U16" s="13">
        <f t="shared" si="5"/>
        <v>0.0008756089385770174</v>
      </c>
      <c r="V16" s="13">
        <f t="shared" si="6"/>
        <v>0.0011813319453282292</v>
      </c>
    </row>
    <row r="17" spans="3:22" ht="18">
      <c r="C17" s="4" t="s">
        <v>15</v>
      </c>
      <c r="D17" s="7">
        <v>274483</v>
      </c>
      <c r="E17" s="7">
        <v>251837</v>
      </c>
      <c r="F17" s="5">
        <v>239957</v>
      </c>
      <c r="G17" s="5">
        <v>149139</v>
      </c>
      <c r="H17" s="11">
        <v>17667.4</v>
      </c>
      <c r="I17" s="11"/>
      <c r="J17" s="11"/>
      <c r="K17" s="11"/>
      <c r="L17" s="17"/>
      <c r="M17" s="17"/>
      <c r="N17" s="35"/>
      <c r="O17" s="35">
        <f t="shared" si="1"/>
        <v>0</v>
      </c>
      <c r="P17" s="56"/>
      <c r="Q17" s="13">
        <f t="shared" si="0"/>
        <v>0</v>
      </c>
      <c r="R17" s="13">
        <f t="shared" si="2"/>
        <v>0</v>
      </c>
      <c r="S17" s="13">
        <f t="shared" si="3"/>
        <v>0</v>
      </c>
      <c r="T17" s="13">
        <f t="shared" si="4"/>
        <v>0</v>
      </c>
      <c r="U17" s="13">
        <f t="shared" si="5"/>
        <v>0</v>
      </c>
      <c r="V17" s="13">
        <f t="shared" si="6"/>
        <v>0</v>
      </c>
    </row>
    <row r="18" spans="3:22" ht="18">
      <c r="C18" s="4" t="s">
        <v>9</v>
      </c>
      <c r="D18" s="7"/>
      <c r="E18" s="7"/>
      <c r="F18" s="5"/>
      <c r="G18" s="5"/>
      <c r="H18" s="11"/>
      <c r="I18" s="11"/>
      <c r="J18" s="11"/>
      <c r="K18" s="11"/>
      <c r="L18" s="17"/>
      <c r="M18" s="17"/>
      <c r="N18" s="35"/>
      <c r="O18" s="35">
        <f t="shared" si="1"/>
        <v>0</v>
      </c>
      <c r="P18" s="56"/>
      <c r="Q18" s="13"/>
      <c r="R18" s="13">
        <f t="shared" si="2"/>
        <v>0</v>
      </c>
      <c r="S18" s="13">
        <f t="shared" si="3"/>
        <v>0</v>
      </c>
      <c r="T18" s="13">
        <f t="shared" si="4"/>
        <v>0</v>
      </c>
      <c r="U18" s="13">
        <f t="shared" si="5"/>
        <v>0</v>
      </c>
      <c r="V18" s="13">
        <f t="shared" si="6"/>
        <v>0</v>
      </c>
    </row>
    <row r="19" spans="3:22" ht="18">
      <c r="C19" s="4" t="s">
        <v>7</v>
      </c>
      <c r="D19" s="7">
        <v>7640</v>
      </c>
      <c r="E19" s="7">
        <v>5507</v>
      </c>
      <c r="F19" s="5">
        <v>4411</v>
      </c>
      <c r="G19" s="5">
        <v>8741</v>
      </c>
      <c r="H19" s="11"/>
      <c r="I19" s="11"/>
      <c r="J19" s="11"/>
      <c r="K19" s="11"/>
      <c r="L19" s="17"/>
      <c r="M19" s="17"/>
      <c r="N19" s="35">
        <v>4512</v>
      </c>
      <c r="O19" s="35">
        <f t="shared" si="1"/>
        <v>4512</v>
      </c>
      <c r="P19" s="56"/>
      <c r="Q19" s="13">
        <f>I19/$I$23</f>
        <v>0</v>
      </c>
      <c r="R19" s="13">
        <f t="shared" si="2"/>
        <v>0</v>
      </c>
      <c r="S19" s="13">
        <f t="shared" si="3"/>
        <v>0</v>
      </c>
      <c r="T19" s="13">
        <f t="shared" si="4"/>
        <v>0</v>
      </c>
      <c r="U19" s="13">
        <f t="shared" si="5"/>
        <v>0</v>
      </c>
      <c r="V19" s="13">
        <f t="shared" si="6"/>
        <v>4.396012290068001E-06</v>
      </c>
    </row>
    <row r="20" spans="3:22" ht="18">
      <c r="C20" s="4" t="s">
        <v>17</v>
      </c>
      <c r="D20" s="7">
        <v>359850</v>
      </c>
      <c r="E20" s="7">
        <v>407921</v>
      </c>
      <c r="F20" s="5">
        <v>195999</v>
      </c>
      <c r="G20" s="5">
        <v>172142</v>
      </c>
      <c r="H20" s="11">
        <v>318981</v>
      </c>
      <c r="I20" s="11">
        <v>614369</v>
      </c>
      <c r="J20" s="17">
        <v>410916.975</v>
      </c>
      <c r="K20" s="17">
        <v>370776</v>
      </c>
      <c r="L20" s="17">
        <v>247815</v>
      </c>
      <c r="M20" s="17">
        <v>139166</v>
      </c>
      <c r="N20" s="35">
        <v>639367.825</v>
      </c>
      <c r="O20" s="35">
        <f t="shared" si="1"/>
        <v>500201.82499999995</v>
      </c>
      <c r="P20" s="56">
        <f t="shared" si="7"/>
        <v>3.5942818288949887</v>
      </c>
      <c r="Q20" s="13">
        <f>I20/$I$23</f>
        <v>0.0005529759539792207</v>
      </c>
      <c r="R20" s="13">
        <f t="shared" si="2"/>
        <v>0.00041318334444917704</v>
      </c>
      <c r="S20" s="13">
        <f t="shared" si="3"/>
        <v>0.00035098005521587905</v>
      </c>
      <c r="T20" s="13">
        <f t="shared" si="4"/>
        <v>0.00024335993498836647</v>
      </c>
      <c r="U20" s="13">
        <f t="shared" si="5"/>
        <v>0.0001403904659896969</v>
      </c>
      <c r="V20" s="13">
        <f t="shared" si="6"/>
        <v>0.000622931918566943</v>
      </c>
    </row>
    <row r="21" spans="3:22" ht="18">
      <c r="C21" s="4" t="s">
        <v>12</v>
      </c>
      <c r="D21" s="7">
        <v>15013</v>
      </c>
      <c r="E21" s="7">
        <v>5728</v>
      </c>
      <c r="F21" s="5">
        <v>7228</v>
      </c>
      <c r="G21" s="5">
        <v>148</v>
      </c>
      <c r="H21" s="11"/>
      <c r="I21" s="11">
        <v>6753</v>
      </c>
      <c r="J21" s="11"/>
      <c r="K21" s="11"/>
      <c r="L21" s="17"/>
      <c r="M21" s="17"/>
      <c r="N21" s="35"/>
      <c r="O21" s="35">
        <f t="shared" si="1"/>
        <v>0</v>
      </c>
      <c r="P21" s="56"/>
      <c r="Q21" s="13">
        <f>I21/$I$23</f>
        <v>6.078182032657373E-06</v>
      </c>
      <c r="R21" s="13">
        <f t="shared" si="2"/>
        <v>0</v>
      </c>
      <c r="S21" s="13">
        <f t="shared" si="3"/>
        <v>0</v>
      </c>
      <c r="T21" s="13">
        <f t="shared" si="4"/>
        <v>0</v>
      </c>
      <c r="U21" s="13">
        <f t="shared" si="5"/>
        <v>0</v>
      </c>
      <c r="V21" s="13">
        <f t="shared" si="6"/>
        <v>0</v>
      </c>
    </row>
    <row r="22" spans="3:22" ht="18">
      <c r="C22" s="4" t="s">
        <v>13</v>
      </c>
      <c r="D22" s="7">
        <v>291935</v>
      </c>
      <c r="E22" s="7">
        <v>556150</v>
      </c>
      <c r="F22" s="5">
        <v>1021184</v>
      </c>
      <c r="G22" s="5">
        <v>1224653</v>
      </c>
      <c r="H22" s="11">
        <v>1263981.715</v>
      </c>
      <c r="I22" s="11">
        <v>1392166</v>
      </c>
      <c r="J22" s="17">
        <v>1864816.205</v>
      </c>
      <c r="K22" s="17">
        <v>2041748</v>
      </c>
      <c r="L22" s="17">
        <v>2297576</v>
      </c>
      <c r="M22" s="17">
        <v>2425927</v>
      </c>
      <c r="N22" s="35">
        <v>5335772.550000001</v>
      </c>
      <c r="O22" s="35">
        <f t="shared" si="1"/>
        <v>2909845.5500000007</v>
      </c>
      <c r="P22" s="56">
        <f t="shared" si="7"/>
        <v>1.1994777872541098</v>
      </c>
      <c r="Q22" s="13">
        <f>I22/$I$23</f>
        <v>0.0012530487735342047</v>
      </c>
      <c r="R22" s="13">
        <f t="shared" si="2"/>
        <v>0.001875101403063045</v>
      </c>
      <c r="S22" s="13">
        <f t="shared" si="3"/>
        <v>0.0019327378950549944</v>
      </c>
      <c r="T22" s="13">
        <f t="shared" si="4"/>
        <v>0.0022562715977274624</v>
      </c>
      <c r="U22" s="13">
        <f t="shared" si="5"/>
        <v>0.0024472717616873907</v>
      </c>
      <c r="V22" s="13">
        <f t="shared" si="6"/>
        <v>0.0051986085343101686</v>
      </c>
    </row>
    <row r="23" spans="3:22" ht="18">
      <c r="C23" s="22" t="s">
        <v>0</v>
      </c>
      <c r="D23" s="23">
        <f aca="true" t="shared" si="8" ref="D23:I23">SUM(D10:D22)</f>
        <v>915802084</v>
      </c>
      <c r="E23" s="23">
        <f t="shared" si="8"/>
        <v>1016771987</v>
      </c>
      <c r="F23" s="23">
        <f t="shared" si="8"/>
        <v>1025041790</v>
      </c>
      <c r="G23" s="23">
        <f t="shared" si="8"/>
        <v>1037603394</v>
      </c>
      <c r="H23" s="23">
        <f t="shared" si="8"/>
        <v>1043252102.115</v>
      </c>
      <c r="I23" s="23">
        <f t="shared" si="8"/>
        <v>1111022994</v>
      </c>
      <c r="J23" s="23">
        <f>SUM(J10:J22)</f>
        <v>994514857.6785</v>
      </c>
      <c r="K23" s="23">
        <f>SUM(K10:K22)</f>
        <v>1056401908</v>
      </c>
      <c r="L23" s="23">
        <f>SUM(L10:L22)</f>
        <v>1018306485.0500001</v>
      </c>
      <c r="M23" s="23">
        <f>SUM(M10:M22)</f>
        <v>991278140</v>
      </c>
      <c r="N23" s="48">
        <f>SUM(N10:N22)</f>
        <v>1026384755.6099997</v>
      </c>
      <c r="O23" s="48">
        <f>SUM(O10:O22)</f>
        <v>35106615.60999976</v>
      </c>
      <c r="P23" s="58">
        <f t="shared" si="7"/>
        <v>0.035415504683680155</v>
      </c>
      <c r="Q23" s="24">
        <f>I23/$I$23</f>
        <v>1</v>
      </c>
      <c r="R23" s="24">
        <f>SUM(R10:R22)</f>
        <v>1</v>
      </c>
      <c r="S23" s="24">
        <f>SUM(S10:S22)</f>
        <v>0.9999999999999999</v>
      </c>
      <c r="T23" s="24">
        <f>SUM(T10:T22)</f>
        <v>0.9999999999999999</v>
      </c>
      <c r="U23" s="24">
        <f>SUM(U10:U22)</f>
        <v>0.9999999999999999</v>
      </c>
      <c r="V23" s="24">
        <f>SUM(V10:V22)</f>
        <v>1</v>
      </c>
    </row>
    <row r="24" spans="6:16" ht="18">
      <c r="F24" s="3"/>
      <c r="G24" s="3"/>
      <c r="H24" s="3"/>
      <c r="I24" s="3"/>
      <c r="J24" s="3"/>
      <c r="K24" s="3"/>
      <c r="L24" s="3"/>
      <c r="M24" s="3"/>
      <c r="N24" s="55"/>
      <c r="O24" s="3"/>
      <c r="P24" s="6"/>
    </row>
    <row r="25" ht="18">
      <c r="M25" s="57"/>
    </row>
  </sheetData>
  <sheetProtection/>
  <hyperlinks>
    <hyperlink ref="C3" r:id="rId1" display="www.silisconsulting.com  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O24"/>
  <sheetViews>
    <sheetView showGridLines="0" zoomScalePageLayoutView="0" workbookViewId="0" topLeftCell="A1">
      <pane xSplit="2" topLeftCell="J1" activePane="topRight" state="frozen"/>
      <selection pane="topLeft" activeCell="A1" sqref="A1"/>
      <selection pane="topRight" activeCell="M12" sqref="M12:M23"/>
    </sheetView>
  </sheetViews>
  <sheetFormatPr defaultColWidth="9.00390625" defaultRowHeight="12.75"/>
  <cols>
    <col min="1" max="1" width="6.00390625" style="0" customWidth="1"/>
    <col min="2" max="2" width="52.375" style="0" customWidth="1"/>
    <col min="3" max="4" width="21.50390625" style="0" bestFit="1" customWidth="1"/>
    <col min="5" max="5" width="23.125" style="0" bestFit="1" customWidth="1"/>
    <col min="6" max="6" width="23.00390625" style="0" bestFit="1" customWidth="1"/>
    <col min="7" max="7" width="23.125" style="0" bestFit="1" customWidth="1"/>
    <col min="8" max="11" width="23.00390625" style="0" customWidth="1"/>
    <col min="12" max="12" width="23.00390625" style="53" customWidth="1"/>
    <col min="13" max="14" width="23.00390625" style="44" customWidth="1"/>
    <col min="15" max="15" width="13.625" style="0" bestFit="1" customWidth="1"/>
  </cols>
  <sheetData>
    <row r="2" spans="2:12" ht="18.75">
      <c r="B2" s="50" t="s">
        <v>31</v>
      </c>
      <c r="L2" s="53" t="s">
        <v>30</v>
      </c>
    </row>
    <row r="3" ht="18.75">
      <c r="B3" s="51" t="s">
        <v>32</v>
      </c>
    </row>
    <row r="4" ht="18.75">
      <c r="B4" s="50" t="s">
        <v>33</v>
      </c>
    </row>
    <row r="5" ht="12.75"/>
    <row r="6" ht="12.75"/>
    <row r="7" ht="12.75">
      <c r="J7" t="s">
        <v>30</v>
      </c>
    </row>
    <row r="8" spans="2:6" ht="18.75">
      <c r="B8" s="18" t="s">
        <v>22</v>
      </c>
      <c r="C8" s="12"/>
      <c r="D8" s="12"/>
      <c r="E8" s="12"/>
      <c r="F8" s="12"/>
    </row>
    <row r="9" spans="2:15" ht="18">
      <c r="B9" s="1"/>
      <c r="C9" s="25" t="s">
        <v>18</v>
      </c>
      <c r="D9" s="25" t="s">
        <v>18</v>
      </c>
      <c r="E9" s="25" t="s">
        <v>18</v>
      </c>
      <c r="F9" s="25" t="s">
        <v>18</v>
      </c>
      <c r="G9" s="26" t="s">
        <v>18</v>
      </c>
      <c r="H9" s="26" t="s">
        <v>18</v>
      </c>
      <c r="I9" s="26" t="s">
        <v>18</v>
      </c>
      <c r="J9" s="26" t="s">
        <v>18</v>
      </c>
      <c r="K9" s="26" t="s">
        <v>18</v>
      </c>
      <c r="L9" s="36" t="s">
        <v>18</v>
      </c>
      <c r="M9" s="36" t="s">
        <v>18</v>
      </c>
      <c r="N9" s="36" t="s">
        <v>18</v>
      </c>
      <c r="O9" s="26" t="s">
        <v>10</v>
      </c>
    </row>
    <row r="10" spans="2:15" ht="18">
      <c r="B10" s="1"/>
      <c r="C10" s="27">
        <v>2007</v>
      </c>
      <c r="D10" s="27">
        <v>2008</v>
      </c>
      <c r="E10" s="28">
        <v>2009</v>
      </c>
      <c r="F10" s="27">
        <v>2010</v>
      </c>
      <c r="G10" s="27">
        <v>2011</v>
      </c>
      <c r="H10" s="27">
        <v>2012</v>
      </c>
      <c r="I10" s="27">
        <v>2013</v>
      </c>
      <c r="J10" s="27">
        <v>2014</v>
      </c>
      <c r="K10" s="27">
        <v>2015</v>
      </c>
      <c r="L10" s="37">
        <v>2016</v>
      </c>
      <c r="M10" s="37">
        <v>2017</v>
      </c>
      <c r="N10" s="37" t="s">
        <v>34</v>
      </c>
      <c r="O10" s="27" t="s">
        <v>37</v>
      </c>
    </row>
    <row r="11" spans="2:15" ht="18">
      <c r="B11" s="1"/>
      <c r="C11" s="29" t="s">
        <v>11</v>
      </c>
      <c r="D11" s="30" t="s">
        <v>11</v>
      </c>
      <c r="E11" s="31" t="s">
        <v>11</v>
      </c>
      <c r="F11" s="30" t="s">
        <v>11</v>
      </c>
      <c r="G11" s="30" t="s">
        <v>11</v>
      </c>
      <c r="H11" s="30" t="s">
        <v>11</v>
      </c>
      <c r="I11" s="30" t="s">
        <v>11</v>
      </c>
      <c r="J11" s="30" t="s">
        <v>11</v>
      </c>
      <c r="K11" s="30" t="s">
        <v>11</v>
      </c>
      <c r="L11" s="38" t="s">
        <v>11</v>
      </c>
      <c r="M11" s="38" t="s">
        <v>11</v>
      </c>
      <c r="N11" s="43" t="s">
        <v>1</v>
      </c>
      <c r="O11" s="30" t="s">
        <v>11</v>
      </c>
    </row>
    <row r="12" spans="2:15" ht="18">
      <c r="B12" s="4" t="s">
        <v>2</v>
      </c>
      <c r="C12" s="8">
        <v>62141527</v>
      </c>
      <c r="D12" s="8">
        <v>73611503</v>
      </c>
      <c r="E12" s="8">
        <v>98813349</v>
      </c>
      <c r="F12" s="8">
        <v>107733311</v>
      </c>
      <c r="G12" s="8">
        <v>95127619</v>
      </c>
      <c r="H12" s="8">
        <v>105679253</v>
      </c>
      <c r="I12" s="8">
        <v>104832598</v>
      </c>
      <c r="J12" s="8">
        <v>86826206</v>
      </c>
      <c r="K12" s="8">
        <v>79948603</v>
      </c>
      <c r="L12" s="39">
        <v>62816266</v>
      </c>
      <c r="M12" s="39">
        <v>53042291.68</v>
      </c>
      <c r="N12" s="39">
        <f>M12-L12</f>
        <v>-9773974.32</v>
      </c>
      <c r="O12" s="14">
        <f>(M12/L12)-1</f>
        <v>-0.1555962323516651</v>
      </c>
    </row>
    <row r="13" spans="2:15" ht="18">
      <c r="B13" s="4" t="s">
        <v>3</v>
      </c>
      <c r="C13" s="7">
        <v>2731018</v>
      </c>
      <c r="D13" s="7">
        <v>2711534</v>
      </c>
      <c r="E13" s="7">
        <v>2456330</v>
      </c>
      <c r="F13" s="7">
        <v>2382388</v>
      </c>
      <c r="G13" s="7">
        <v>2564857</v>
      </c>
      <c r="H13" s="7">
        <v>2925609</v>
      </c>
      <c r="I13" s="7">
        <v>3254795</v>
      </c>
      <c r="J13" s="7">
        <v>3107686</v>
      </c>
      <c r="K13" s="7">
        <v>3873522</v>
      </c>
      <c r="L13" s="40">
        <v>3382471</v>
      </c>
      <c r="M13" s="39">
        <v>3463098.0999999996</v>
      </c>
      <c r="N13" s="39">
        <f aca="true" t="shared" si="0" ref="N13:N23">M13-L13</f>
        <v>80627.09999999963</v>
      </c>
      <c r="O13" s="14">
        <f aca="true" t="shared" si="1" ref="O13:O24">(M13/L13)-1</f>
        <v>0.023836745385252378</v>
      </c>
    </row>
    <row r="14" spans="2:15" ht="18">
      <c r="B14" s="4" t="s">
        <v>4</v>
      </c>
      <c r="C14" s="7">
        <v>2512268</v>
      </c>
      <c r="D14" s="7">
        <v>2342914</v>
      </c>
      <c r="E14" s="7">
        <v>2415059</v>
      </c>
      <c r="F14" s="7">
        <v>2190795</v>
      </c>
      <c r="G14" s="7">
        <v>2468222</v>
      </c>
      <c r="H14" s="7">
        <v>2593281</v>
      </c>
      <c r="I14" s="7">
        <v>2774409</v>
      </c>
      <c r="J14" s="7">
        <v>2629956</v>
      </c>
      <c r="K14" s="7">
        <v>2811045</v>
      </c>
      <c r="L14" s="40">
        <v>2922483</v>
      </c>
      <c r="M14" s="39">
        <v>2934197.25</v>
      </c>
      <c r="N14" s="39">
        <f t="shared" si="0"/>
        <v>11714.25</v>
      </c>
      <c r="O14" s="14">
        <f t="shared" si="1"/>
        <v>0.004008321006486515</v>
      </c>
    </row>
    <row r="15" spans="2:15" ht="18">
      <c r="B15" s="4" t="s">
        <v>5</v>
      </c>
      <c r="C15" s="7">
        <v>78668</v>
      </c>
      <c r="D15" s="7">
        <v>152009</v>
      </c>
      <c r="E15" s="7">
        <v>116978</v>
      </c>
      <c r="F15" s="7">
        <v>29340</v>
      </c>
      <c r="G15" s="7">
        <v>55943</v>
      </c>
      <c r="H15" s="7">
        <v>16470</v>
      </c>
      <c r="I15" s="7">
        <v>12643</v>
      </c>
      <c r="J15" s="7">
        <v>22602</v>
      </c>
      <c r="K15" s="7">
        <v>27241</v>
      </c>
      <c r="L15" s="40">
        <v>28679</v>
      </c>
      <c r="M15" s="39">
        <v>82959</v>
      </c>
      <c r="N15" s="39">
        <f t="shared" si="0"/>
        <v>54280</v>
      </c>
      <c r="O15" s="14">
        <f t="shared" si="1"/>
        <v>1.892674082080965</v>
      </c>
    </row>
    <row r="16" spans="2:15" ht="18">
      <c r="B16" s="4" t="s">
        <v>8</v>
      </c>
      <c r="C16" s="7">
        <v>949616</v>
      </c>
      <c r="D16" s="7"/>
      <c r="E16" s="7"/>
      <c r="F16" s="7"/>
      <c r="G16" s="7"/>
      <c r="H16" s="7"/>
      <c r="I16" s="7"/>
      <c r="J16" s="7"/>
      <c r="K16" s="7"/>
      <c r="L16" s="40"/>
      <c r="M16" s="39">
        <v>0</v>
      </c>
      <c r="N16" s="39">
        <f t="shared" si="0"/>
        <v>0</v>
      </c>
      <c r="O16" s="14"/>
    </row>
    <row r="17" spans="2:15" ht="18">
      <c r="B17" s="4" t="s">
        <v>6</v>
      </c>
      <c r="C17" s="7">
        <v>11886</v>
      </c>
      <c r="D17" s="7">
        <v>13322</v>
      </c>
      <c r="E17" s="7">
        <v>2389</v>
      </c>
      <c r="F17" s="7">
        <v>3327</v>
      </c>
      <c r="G17" s="7">
        <v>6165</v>
      </c>
      <c r="H17" s="7">
        <v>774</v>
      </c>
      <c r="I17" s="7">
        <v>5950</v>
      </c>
      <c r="J17" s="7">
        <v>685</v>
      </c>
      <c r="K17" s="7">
        <v>1929</v>
      </c>
      <c r="L17" s="40">
        <v>628</v>
      </c>
      <c r="M17" s="39">
        <v>19125</v>
      </c>
      <c r="N17" s="39">
        <f t="shared" si="0"/>
        <v>18497</v>
      </c>
      <c r="O17" s="14">
        <f t="shared" si="1"/>
        <v>29.453821656050955</v>
      </c>
    </row>
    <row r="18" spans="2:15" ht="18">
      <c r="B18" s="4" t="s">
        <v>16</v>
      </c>
      <c r="C18" s="7">
        <v>4720</v>
      </c>
      <c r="D18" s="7">
        <v>2986</v>
      </c>
      <c r="E18" s="7">
        <v>252</v>
      </c>
      <c r="F18" s="7"/>
      <c r="G18" s="7"/>
      <c r="H18" s="7"/>
      <c r="I18" s="7"/>
      <c r="J18" s="7"/>
      <c r="K18" s="7"/>
      <c r="L18" s="40"/>
      <c r="M18" s="39">
        <v>3024</v>
      </c>
      <c r="N18" s="39">
        <f t="shared" si="0"/>
        <v>3024</v>
      </c>
      <c r="O18" s="14"/>
    </row>
    <row r="19" spans="2:15" ht="18">
      <c r="B19" s="4" t="s">
        <v>15</v>
      </c>
      <c r="C19" s="7">
        <v>739</v>
      </c>
      <c r="D19" s="7">
        <v>697</v>
      </c>
      <c r="E19" s="7">
        <v>17</v>
      </c>
      <c r="F19" s="7"/>
      <c r="G19" s="7"/>
      <c r="H19" s="7"/>
      <c r="I19" s="7"/>
      <c r="J19" s="7"/>
      <c r="K19" s="7"/>
      <c r="L19" s="40"/>
      <c r="M19" s="39"/>
      <c r="N19" s="39">
        <f t="shared" si="0"/>
        <v>0</v>
      </c>
      <c r="O19" s="14"/>
    </row>
    <row r="20" spans="2:15" ht="18">
      <c r="B20" s="4" t="s">
        <v>7</v>
      </c>
      <c r="C20" s="7">
        <v>171</v>
      </c>
      <c r="D20" s="7"/>
      <c r="E20" s="7">
        <v>5</v>
      </c>
      <c r="F20" s="7">
        <v>14</v>
      </c>
      <c r="G20" s="7"/>
      <c r="H20" s="7"/>
      <c r="I20" s="7"/>
      <c r="J20" s="7"/>
      <c r="K20" s="7"/>
      <c r="L20" s="40"/>
      <c r="M20" s="39"/>
      <c r="N20" s="39">
        <f t="shared" si="0"/>
        <v>0</v>
      </c>
      <c r="O20" s="14"/>
    </row>
    <row r="21" spans="2:15" ht="18">
      <c r="B21" s="4" t="s">
        <v>17</v>
      </c>
      <c r="C21" s="7">
        <v>23958</v>
      </c>
      <c r="D21" s="7">
        <v>14092</v>
      </c>
      <c r="E21" s="7">
        <v>4820</v>
      </c>
      <c r="F21" s="7">
        <v>3446</v>
      </c>
      <c r="G21" s="7">
        <v>4127</v>
      </c>
      <c r="H21" s="7">
        <v>9657</v>
      </c>
      <c r="I21" s="7">
        <v>18357</v>
      </c>
      <c r="J21" s="7">
        <v>14790</v>
      </c>
      <c r="K21" s="7">
        <v>11829</v>
      </c>
      <c r="L21" s="40">
        <v>17851</v>
      </c>
      <c r="M21" s="39">
        <v>25558.5</v>
      </c>
      <c r="N21" s="39">
        <f t="shared" si="0"/>
        <v>7707.5</v>
      </c>
      <c r="O21" s="14">
        <f t="shared" si="1"/>
        <v>0.4317685283737607</v>
      </c>
    </row>
    <row r="22" spans="2:15" ht="18">
      <c r="B22" s="4" t="s">
        <v>12</v>
      </c>
      <c r="C22" s="7">
        <v>2100</v>
      </c>
      <c r="D22" s="7">
        <v>546</v>
      </c>
      <c r="E22" s="7"/>
      <c r="F22" s="7"/>
      <c r="G22" s="7"/>
      <c r="H22" s="7"/>
      <c r="I22" s="7"/>
      <c r="J22" s="7"/>
      <c r="K22" s="7"/>
      <c r="L22" s="40"/>
      <c r="M22" s="39">
        <v>7329.6</v>
      </c>
      <c r="N22" s="39">
        <f t="shared" si="0"/>
        <v>7329.6</v>
      </c>
      <c r="O22" s="14"/>
    </row>
    <row r="23" spans="2:15" ht="18">
      <c r="B23" s="4" t="s">
        <v>13</v>
      </c>
      <c r="C23" s="7">
        <v>73267</v>
      </c>
      <c r="D23" s="7">
        <v>64312</v>
      </c>
      <c r="E23" s="7">
        <v>45825</v>
      </c>
      <c r="F23" s="7">
        <v>9293</v>
      </c>
      <c r="G23" s="7">
        <v>45398</v>
      </c>
      <c r="H23" s="7">
        <v>29956</v>
      </c>
      <c r="I23" s="7">
        <v>50278</v>
      </c>
      <c r="J23" s="7">
        <v>9923</v>
      </c>
      <c r="K23" s="7">
        <v>7876</v>
      </c>
      <c r="L23" s="40">
        <v>12262</v>
      </c>
      <c r="M23" s="39">
        <v>22726.36</v>
      </c>
      <c r="N23" s="39">
        <f t="shared" si="0"/>
        <v>10464.36</v>
      </c>
      <c r="O23" s="14">
        <f t="shared" si="1"/>
        <v>0.8533974881748492</v>
      </c>
    </row>
    <row r="24" spans="2:15" ht="18">
      <c r="B24" s="22" t="s">
        <v>0</v>
      </c>
      <c r="C24" s="32">
        <f aca="true" t="shared" si="2" ref="C24:H24">SUM(C12:C23)</f>
        <v>68529938</v>
      </c>
      <c r="D24" s="32">
        <f t="shared" si="2"/>
        <v>78913915</v>
      </c>
      <c r="E24" s="32">
        <f t="shared" si="2"/>
        <v>103855024</v>
      </c>
      <c r="F24" s="32">
        <f t="shared" si="2"/>
        <v>112351914</v>
      </c>
      <c r="G24" s="32">
        <f t="shared" si="2"/>
        <v>100272331</v>
      </c>
      <c r="H24" s="32">
        <f t="shared" si="2"/>
        <v>111255000</v>
      </c>
      <c r="I24" s="32">
        <f aca="true" t="shared" si="3" ref="I24:N24">SUM(I12:I23)</f>
        <v>110949030</v>
      </c>
      <c r="J24" s="32">
        <f t="shared" si="3"/>
        <v>92611848</v>
      </c>
      <c r="K24" s="32">
        <f t="shared" si="3"/>
        <v>86682045</v>
      </c>
      <c r="L24" s="41">
        <f t="shared" si="3"/>
        <v>69180640</v>
      </c>
      <c r="M24" s="41">
        <f t="shared" si="3"/>
        <v>59600309.49</v>
      </c>
      <c r="N24" s="41">
        <f t="shared" si="3"/>
        <v>-9580330.510000002</v>
      </c>
      <c r="O24" s="54">
        <f t="shared" si="1"/>
        <v>-0.13848282568649262</v>
      </c>
    </row>
  </sheetData>
  <sheetProtection/>
  <hyperlinks>
    <hyperlink ref="B3" r:id="rId1" display="www.silisconsulting.com  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O25"/>
  <sheetViews>
    <sheetView showGridLines="0" zoomScalePageLayoutView="0" workbookViewId="0" topLeftCell="A1">
      <pane xSplit="2" topLeftCell="I1" activePane="topRight" state="frozen"/>
      <selection pane="topLeft" activeCell="A3" sqref="A3"/>
      <selection pane="topRight" activeCell="M14" sqref="M14"/>
    </sheetView>
  </sheetViews>
  <sheetFormatPr defaultColWidth="9.00390625" defaultRowHeight="12.75"/>
  <cols>
    <col min="1" max="1" width="5.375" style="0" customWidth="1"/>
    <col min="2" max="2" width="52.375" style="0" customWidth="1"/>
    <col min="3" max="3" width="21.50390625" style="0" bestFit="1" customWidth="1"/>
    <col min="4" max="4" width="21.00390625" style="0" bestFit="1" customWidth="1"/>
    <col min="5" max="5" width="23.00390625" style="0" bestFit="1" customWidth="1"/>
    <col min="6" max="6" width="22.50390625" style="0" bestFit="1" customWidth="1"/>
    <col min="7" max="7" width="21.50390625" style="0" bestFit="1" customWidth="1"/>
    <col min="8" max="14" width="21.50390625" style="0" customWidth="1"/>
    <col min="15" max="15" width="14.50390625" style="0" bestFit="1" customWidth="1"/>
  </cols>
  <sheetData>
    <row r="2" ht="18.75">
      <c r="B2" s="50" t="s">
        <v>31</v>
      </c>
    </row>
    <row r="3" ht="18.75">
      <c r="B3" s="51" t="s">
        <v>32</v>
      </c>
    </row>
    <row r="4" ht="18.75">
      <c r="B4" s="50" t="s">
        <v>33</v>
      </c>
    </row>
    <row r="8" spans="2:6" ht="18">
      <c r="B8" s="18" t="s">
        <v>23</v>
      </c>
      <c r="C8" s="12"/>
      <c r="D8" s="12"/>
      <c r="E8" s="12"/>
      <c r="F8" s="12"/>
    </row>
    <row r="9" spans="2:15" ht="18">
      <c r="B9" s="1"/>
      <c r="C9" s="25" t="s">
        <v>19</v>
      </c>
      <c r="D9" s="25" t="s">
        <v>19</v>
      </c>
      <c r="E9" s="25" t="s">
        <v>19</v>
      </c>
      <c r="F9" s="25" t="s">
        <v>19</v>
      </c>
      <c r="G9" s="26" t="s">
        <v>19</v>
      </c>
      <c r="H9" s="26" t="s">
        <v>19</v>
      </c>
      <c r="I9" s="26" t="s">
        <v>19</v>
      </c>
      <c r="J9" s="26" t="s">
        <v>19</v>
      </c>
      <c r="K9" s="26" t="s">
        <v>19</v>
      </c>
      <c r="L9" s="36" t="s">
        <v>19</v>
      </c>
      <c r="M9" s="36" t="s">
        <v>19</v>
      </c>
      <c r="N9" s="36" t="s">
        <v>19</v>
      </c>
      <c r="O9" s="26" t="s">
        <v>10</v>
      </c>
    </row>
    <row r="10" spans="2:15" ht="18">
      <c r="B10" s="1"/>
      <c r="C10" s="33">
        <v>2007</v>
      </c>
      <c r="D10" s="27">
        <v>2008</v>
      </c>
      <c r="E10" s="28">
        <v>2009</v>
      </c>
      <c r="F10" s="27">
        <v>2010</v>
      </c>
      <c r="G10" s="27">
        <v>2011</v>
      </c>
      <c r="H10" s="27">
        <v>2012</v>
      </c>
      <c r="I10" s="27">
        <v>2013</v>
      </c>
      <c r="J10" s="27">
        <v>2014</v>
      </c>
      <c r="K10" s="27">
        <v>2015</v>
      </c>
      <c r="L10" s="37">
        <v>2016</v>
      </c>
      <c r="M10" s="37">
        <v>2017</v>
      </c>
      <c r="N10" s="37" t="s">
        <v>34</v>
      </c>
      <c r="O10" s="27" t="s">
        <v>37</v>
      </c>
    </row>
    <row r="11" spans="2:15" ht="18">
      <c r="B11" s="1"/>
      <c r="C11" s="29" t="s">
        <v>11</v>
      </c>
      <c r="D11" s="30" t="s">
        <v>11</v>
      </c>
      <c r="E11" s="31" t="s">
        <v>11</v>
      </c>
      <c r="F11" s="30" t="s">
        <v>11</v>
      </c>
      <c r="G11" s="30" t="s">
        <v>11</v>
      </c>
      <c r="H11" s="30" t="s">
        <v>11</v>
      </c>
      <c r="I11" s="30" t="s">
        <v>11</v>
      </c>
      <c r="J11" s="30" t="s">
        <v>11</v>
      </c>
      <c r="K11" s="30" t="s">
        <v>11</v>
      </c>
      <c r="L11" s="38" t="s">
        <v>11</v>
      </c>
      <c r="M11" s="38" t="s">
        <v>11</v>
      </c>
      <c r="N11" s="43" t="s">
        <v>1</v>
      </c>
      <c r="O11" s="30" t="s">
        <v>11</v>
      </c>
    </row>
    <row r="12" spans="2:15" ht="18">
      <c r="B12" s="4" t="s">
        <v>2</v>
      </c>
      <c r="C12" s="8">
        <v>842757</v>
      </c>
      <c r="D12" s="8">
        <v>582059</v>
      </c>
      <c r="E12" s="8">
        <v>392472</v>
      </c>
      <c r="F12" s="8">
        <v>1379966</v>
      </c>
      <c r="G12" s="8">
        <v>4325275</v>
      </c>
      <c r="H12" s="8">
        <v>3183660</v>
      </c>
      <c r="I12" s="8">
        <v>2861897</v>
      </c>
      <c r="J12" s="8">
        <v>4768064</v>
      </c>
      <c r="K12" s="8">
        <v>6230416</v>
      </c>
      <c r="L12" s="39">
        <v>6406152</v>
      </c>
      <c r="M12" s="39">
        <v>8396772.18</v>
      </c>
      <c r="N12" s="39">
        <f>M12-L12</f>
        <v>1990620.1799999997</v>
      </c>
      <c r="O12" s="6">
        <f>(M12/L12)-1</f>
        <v>0.3107357084252762</v>
      </c>
    </row>
    <row r="13" spans="2:15" ht="18">
      <c r="B13" s="4" t="s">
        <v>3</v>
      </c>
      <c r="C13" s="7"/>
      <c r="D13" s="7"/>
      <c r="E13" s="7"/>
      <c r="F13" s="7"/>
      <c r="G13" s="7"/>
      <c r="H13" s="7"/>
      <c r="I13" s="7"/>
      <c r="J13" s="7"/>
      <c r="K13" s="7"/>
      <c r="L13" s="39"/>
      <c r="M13" s="39"/>
      <c r="N13" s="39">
        <f aca="true" t="shared" si="0" ref="N13:N24">M13-L13</f>
        <v>0</v>
      </c>
      <c r="O13" s="6"/>
    </row>
    <row r="14" spans="2:15" ht="18">
      <c r="B14" s="4" t="s">
        <v>4</v>
      </c>
      <c r="C14" s="7">
        <v>919092</v>
      </c>
      <c r="D14" s="7">
        <v>926226</v>
      </c>
      <c r="E14" s="7">
        <v>980151</v>
      </c>
      <c r="F14" s="7">
        <v>1503069</v>
      </c>
      <c r="G14" s="7">
        <v>1513780</v>
      </c>
      <c r="H14" s="7">
        <v>1813781</v>
      </c>
      <c r="I14" s="7">
        <v>1829832</v>
      </c>
      <c r="J14" s="7">
        <v>2441235</v>
      </c>
      <c r="K14" s="7">
        <v>1945323</v>
      </c>
      <c r="L14" s="39">
        <v>1710182</v>
      </c>
      <c r="M14" s="40">
        <v>2059431.8394999998</v>
      </c>
      <c r="N14" s="39">
        <f t="shared" si="0"/>
        <v>349249.83949999977</v>
      </c>
      <c r="O14" s="6">
        <f aca="true" t="shared" si="1" ref="O14:O25">(M14/L14)-1</f>
        <v>0.20421793674591338</v>
      </c>
    </row>
    <row r="15" spans="2:15" ht="18">
      <c r="B15" s="4" t="s">
        <v>5</v>
      </c>
      <c r="C15" s="7">
        <v>992345</v>
      </c>
      <c r="D15" s="7">
        <v>1150075</v>
      </c>
      <c r="E15" s="7">
        <v>1455560</v>
      </c>
      <c r="F15" s="7">
        <v>2105776</v>
      </c>
      <c r="G15" s="7">
        <v>2703468</v>
      </c>
      <c r="H15" s="7">
        <v>3004979</v>
      </c>
      <c r="I15" s="7">
        <v>3504968</v>
      </c>
      <c r="J15" s="7">
        <v>3515453</v>
      </c>
      <c r="K15" s="7">
        <v>3180537</v>
      </c>
      <c r="L15" s="39">
        <v>2785900</v>
      </c>
      <c r="M15" s="39">
        <v>3115373.6999999997</v>
      </c>
      <c r="N15" s="39">
        <f t="shared" si="0"/>
        <v>329473.6999999997</v>
      </c>
      <c r="O15" s="6">
        <f t="shared" si="1"/>
        <v>0.1182647259413474</v>
      </c>
    </row>
    <row r="16" spans="2:15" ht="18">
      <c r="B16" s="4" t="s">
        <v>8</v>
      </c>
      <c r="C16" s="7">
        <v>1433995</v>
      </c>
      <c r="D16" s="7">
        <v>1671075</v>
      </c>
      <c r="E16" s="7">
        <v>2544165</v>
      </c>
      <c r="F16" s="7">
        <v>2465679</v>
      </c>
      <c r="G16" s="7">
        <v>4453765</v>
      </c>
      <c r="H16" s="7">
        <v>4504537</v>
      </c>
      <c r="I16" s="7">
        <v>4902898</v>
      </c>
      <c r="J16" s="7">
        <v>6097096</v>
      </c>
      <c r="K16" s="7">
        <v>7015857</v>
      </c>
      <c r="L16" s="39">
        <v>6863938</v>
      </c>
      <c r="M16" s="39">
        <v>8214105.35</v>
      </c>
      <c r="N16" s="39">
        <f t="shared" si="0"/>
        <v>1350167.3499999996</v>
      </c>
      <c r="O16" s="6">
        <f t="shared" si="1"/>
        <v>0.19670447926540113</v>
      </c>
    </row>
    <row r="17" spans="2:15" ht="18">
      <c r="B17" s="4" t="s">
        <v>6</v>
      </c>
      <c r="C17" s="7">
        <v>321024</v>
      </c>
      <c r="D17" s="7">
        <v>465606</v>
      </c>
      <c r="E17" s="7">
        <v>573659</v>
      </c>
      <c r="F17" s="7">
        <v>705671</v>
      </c>
      <c r="G17" s="7">
        <v>1229463</v>
      </c>
      <c r="H17" s="7">
        <v>1061832</v>
      </c>
      <c r="I17" s="7">
        <v>1056531</v>
      </c>
      <c r="J17" s="7">
        <v>1206355</v>
      </c>
      <c r="K17" s="7">
        <v>1025799</v>
      </c>
      <c r="L17" s="39">
        <v>756115</v>
      </c>
      <c r="M17" s="39">
        <v>1025823.39</v>
      </c>
      <c r="N17" s="39">
        <f t="shared" si="0"/>
        <v>269708.39</v>
      </c>
      <c r="O17" s="6">
        <f t="shared" si="1"/>
        <v>0.35670286927253136</v>
      </c>
    </row>
    <row r="18" spans="2:15" ht="18">
      <c r="B18" s="4" t="s">
        <v>16</v>
      </c>
      <c r="C18" s="7">
        <v>166220</v>
      </c>
      <c r="D18" s="7">
        <v>189414</v>
      </c>
      <c r="E18" s="7">
        <v>202773</v>
      </c>
      <c r="F18" s="7">
        <v>363606</v>
      </c>
      <c r="G18" s="7">
        <v>489457</v>
      </c>
      <c r="H18" s="7">
        <v>364866</v>
      </c>
      <c r="I18" s="7">
        <v>424405</v>
      </c>
      <c r="J18" s="7">
        <v>521527</v>
      </c>
      <c r="K18" s="7">
        <v>543246</v>
      </c>
      <c r="L18" s="39">
        <v>450650</v>
      </c>
      <c r="M18" s="39">
        <v>614929.7</v>
      </c>
      <c r="N18" s="39">
        <f t="shared" si="0"/>
        <v>164279.69999999995</v>
      </c>
      <c r="O18" s="6">
        <f t="shared" si="1"/>
        <v>0.364539443026739</v>
      </c>
    </row>
    <row r="19" spans="2:15" ht="18">
      <c r="B19" s="4" t="s">
        <v>15</v>
      </c>
      <c r="C19" s="7">
        <v>241641</v>
      </c>
      <c r="D19" s="7">
        <v>230644</v>
      </c>
      <c r="E19" s="7">
        <v>175042</v>
      </c>
      <c r="F19" s="7">
        <v>330214</v>
      </c>
      <c r="G19" s="7">
        <v>385176</v>
      </c>
      <c r="H19" s="7">
        <v>319354</v>
      </c>
      <c r="I19" s="7">
        <v>347793</v>
      </c>
      <c r="J19" s="7">
        <v>330598</v>
      </c>
      <c r="K19" s="7">
        <v>295786</v>
      </c>
      <c r="L19" s="39">
        <v>147137</v>
      </c>
      <c r="M19" s="39">
        <v>218938.95</v>
      </c>
      <c r="N19" s="39">
        <f t="shared" si="0"/>
        <v>71801.95000000001</v>
      </c>
      <c r="O19" s="6">
        <f t="shared" si="1"/>
        <v>0.4879938424733412</v>
      </c>
    </row>
    <row r="20" spans="2:15" ht="18">
      <c r="B20" s="4" t="s">
        <v>9</v>
      </c>
      <c r="C20" s="7">
        <v>200398</v>
      </c>
      <c r="D20" s="7">
        <v>251192</v>
      </c>
      <c r="E20" s="7">
        <v>313223</v>
      </c>
      <c r="F20" s="7">
        <v>457714</v>
      </c>
      <c r="G20" s="7">
        <v>483144</v>
      </c>
      <c r="H20" s="7">
        <v>548042</v>
      </c>
      <c r="I20" s="7">
        <v>593234</v>
      </c>
      <c r="J20" s="7">
        <v>714177</v>
      </c>
      <c r="K20" s="7">
        <v>641646</v>
      </c>
      <c r="L20" s="39">
        <v>348495</v>
      </c>
      <c r="M20" s="39">
        <v>555919.4</v>
      </c>
      <c r="N20" s="39">
        <f t="shared" si="0"/>
        <v>207424.40000000002</v>
      </c>
      <c r="O20" s="6">
        <f t="shared" si="1"/>
        <v>0.5952005050287665</v>
      </c>
    </row>
    <row r="21" spans="2:15" ht="18">
      <c r="B21" s="4" t="s">
        <v>7</v>
      </c>
      <c r="C21" s="7">
        <v>145760</v>
      </c>
      <c r="D21" s="7">
        <v>225297</v>
      </c>
      <c r="E21" s="7">
        <v>274088</v>
      </c>
      <c r="F21" s="7">
        <v>297870</v>
      </c>
      <c r="G21" s="7">
        <v>332408</v>
      </c>
      <c r="H21" s="7">
        <v>285736</v>
      </c>
      <c r="I21" s="7">
        <v>283024</v>
      </c>
      <c r="J21" s="7">
        <v>191241</v>
      </c>
      <c r="K21" s="7">
        <v>136236</v>
      </c>
      <c r="L21" s="39">
        <v>103537</v>
      </c>
      <c r="M21" s="39">
        <v>113921</v>
      </c>
      <c r="N21" s="39">
        <f t="shared" si="0"/>
        <v>10384</v>
      </c>
      <c r="O21" s="6">
        <f t="shared" si="1"/>
        <v>0.10029264900470358</v>
      </c>
    </row>
    <row r="22" spans="2:15" ht="18">
      <c r="B22" s="4" t="s">
        <v>17</v>
      </c>
      <c r="C22" s="7">
        <v>39247</v>
      </c>
      <c r="D22" s="7">
        <v>52626</v>
      </c>
      <c r="E22" s="7">
        <v>40137</v>
      </c>
      <c r="F22" s="7">
        <v>80619</v>
      </c>
      <c r="G22" s="7">
        <v>113660</v>
      </c>
      <c r="H22" s="7">
        <v>212402</v>
      </c>
      <c r="I22" s="7">
        <v>230968</v>
      </c>
      <c r="J22" s="7">
        <v>257121</v>
      </c>
      <c r="K22" s="7">
        <v>165625</v>
      </c>
      <c r="L22" s="39">
        <v>349457</v>
      </c>
      <c r="M22" s="39">
        <v>488429</v>
      </c>
      <c r="N22" s="39">
        <f t="shared" si="0"/>
        <v>138972</v>
      </c>
      <c r="O22" s="6">
        <f t="shared" si="1"/>
        <v>0.39767982899183596</v>
      </c>
    </row>
    <row r="23" spans="2:15" ht="18">
      <c r="B23" s="4" t="s">
        <v>12</v>
      </c>
      <c r="C23" s="7">
        <v>135020</v>
      </c>
      <c r="D23" s="7">
        <v>204087</v>
      </c>
      <c r="E23" s="7">
        <v>268988</v>
      </c>
      <c r="F23" s="7">
        <v>397928</v>
      </c>
      <c r="G23" s="7">
        <v>551760</v>
      </c>
      <c r="H23" s="7">
        <v>628320</v>
      </c>
      <c r="I23" s="7">
        <v>693525</v>
      </c>
      <c r="J23" s="7">
        <v>737886</v>
      </c>
      <c r="K23" s="7">
        <v>831208</v>
      </c>
      <c r="L23" s="39">
        <v>797483</v>
      </c>
      <c r="M23" s="39">
        <v>832355.9299999998</v>
      </c>
      <c r="N23" s="39">
        <f t="shared" si="0"/>
        <v>34872.92999999982</v>
      </c>
      <c r="O23" s="6">
        <f t="shared" si="1"/>
        <v>0.04372874406100169</v>
      </c>
    </row>
    <row r="24" spans="2:15" ht="18">
      <c r="B24" s="4" t="s">
        <v>13</v>
      </c>
      <c r="C24" s="7">
        <v>2243</v>
      </c>
      <c r="D24" s="7">
        <v>13579</v>
      </c>
      <c r="E24" s="7">
        <v>70</v>
      </c>
      <c r="F24" s="7">
        <v>26423</v>
      </c>
      <c r="G24" s="7">
        <v>243999</v>
      </c>
      <c r="H24" s="7">
        <v>333114</v>
      </c>
      <c r="I24" s="7">
        <v>472049</v>
      </c>
      <c r="J24" s="7">
        <v>588481</v>
      </c>
      <c r="K24" s="7">
        <v>642472</v>
      </c>
      <c r="L24" s="39">
        <v>697988</v>
      </c>
      <c r="M24" s="39">
        <v>318635.715</v>
      </c>
      <c r="N24" s="39">
        <f t="shared" si="0"/>
        <v>-379352.285</v>
      </c>
      <c r="O24" s="6">
        <f t="shared" si="1"/>
        <v>-0.5434939927333994</v>
      </c>
    </row>
    <row r="25" spans="2:15" ht="18">
      <c r="B25" s="22" t="s">
        <v>0</v>
      </c>
      <c r="C25" s="32">
        <f aca="true" t="shared" si="2" ref="C25:H25">SUM(C12:C24)</f>
        <v>5439742</v>
      </c>
      <c r="D25" s="32">
        <f t="shared" si="2"/>
        <v>5961880</v>
      </c>
      <c r="E25" s="32">
        <f t="shared" si="2"/>
        <v>7220328</v>
      </c>
      <c r="F25" s="32">
        <f t="shared" si="2"/>
        <v>10114535</v>
      </c>
      <c r="G25" s="32">
        <f t="shared" si="2"/>
        <v>16825355</v>
      </c>
      <c r="H25" s="32">
        <f t="shared" si="2"/>
        <v>16260623</v>
      </c>
      <c r="I25" s="32">
        <f aca="true" t="shared" si="3" ref="I25:N25">SUM(I12:I24)</f>
        <v>17201124</v>
      </c>
      <c r="J25" s="32">
        <f t="shared" si="3"/>
        <v>21369234</v>
      </c>
      <c r="K25" s="32">
        <f t="shared" si="3"/>
        <v>22654151</v>
      </c>
      <c r="L25" s="41">
        <f t="shared" si="3"/>
        <v>21417034</v>
      </c>
      <c r="M25" s="47">
        <f t="shared" si="3"/>
        <v>25954636.154499996</v>
      </c>
      <c r="N25" s="47">
        <f t="shared" si="3"/>
        <v>4537602.154499999</v>
      </c>
      <c r="O25" s="45">
        <f t="shared" si="1"/>
        <v>0.2118688402184914</v>
      </c>
    </row>
  </sheetData>
  <sheetProtection/>
  <hyperlinks>
    <hyperlink ref="B3" r:id="rId1" display="www.silisconsulting.com  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6"/>
  <sheetViews>
    <sheetView showGridLines="0" zoomScalePageLayoutView="0" workbookViewId="0" topLeftCell="B3">
      <pane xSplit="2" topLeftCell="M1" activePane="topRight" state="frozen"/>
      <selection pane="topLeft" activeCell="B4" sqref="B4"/>
      <selection pane="topRight" activeCell="O14" sqref="O14"/>
    </sheetView>
  </sheetViews>
  <sheetFormatPr defaultColWidth="9.00390625" defaultRowHeight="12.75"/>
  <cols>
    <col min="2" max="2" width="5.50390625" style="0" customWidth="1"/>
    <col min="3" max="3" width="61.25390625" style="0" customWidth="1"/>
    <col min="4" max="9" width="32.50390625" style="0" bestFit="1" customWidth="1"/>
    <col min="10" max="11" width="32.50390625" style="0" customWidth="1"/>
    <col min="12" max="12" width="33.375" style="0" bestFit="1" customWidth="1"/>
    <col min="13" max="13" width="33.375" style="52" customWidth="1"/>
    <col min="14" max="15" width="33.375" style="0" customWidth="1"/>
    <col min="16" max="16" width="14.50390625" style="0" bestFit="1" customWidth="1"/>
    <col min="17" max="17" width="20.50390625" style="0" bestFit="1" customWidth="1"/>
  </cols>
  <sheetData>
    <row r="1" ht="12.75"/>
    <row r="2" ht="18.75">
      <c r="C2" s="50" t="s">
        <v>31</v>
      </c>
    </row>
    <row r="3" ht="18.75">
      <c r="C3" s="51" t="s">
        <v>32</v>
      </c>
    </row>
    <row r="4" ht="18.75">
      <c r="C4" s="50" t="s">
        <v>33</v>
      </c>
    </row>
    <row r="5" ht="12.75"/>
    <row r="6" ht="12.75"/>
    <row r="7" ht="12.75"/>
    <row r="8" spans="3:7" ht="18">
      <c r="C8" s="18" t="s">
        <v>24</v>
      </c>
      <c r="D8" s="12"/>
      <c r="E8" s="12"/>
      <c r="F8" s="12"/>
      <c r="G8" s="12"/>
    </row>
    <row r="9" spans="3:17" ht="18">
      <c r="C9" s="1"/>
      <c r="D9" s="25" t="s">
        <v>20</v>
      </c>
      <c r="E9" s="25" t="s">
        <v>20</v>
      </c>
      <c r="F9" s="25" t="s">
        <v>20</v>
      </c>
      <c r="G9" s="25" t="s">
        <v>20</v>
      </c>
      <c r="H9" s="25" t="s">
        <v>20</v>
      </c>
      <c r="I9" s="25" t="s">
        <v>20</v>
      </c>
      <c r="J9" s="25" t="s">
        <v>20</v>
      </c>
      <c r="K9" s="25" t="s">
        <v>20</v>
      </c>
      <c r="L9" s="25" t="s">
        <v>20</v>
      </c>
      <c r="M9" s="42" t="s">
        <v>20</v>
      </c>
      <c r="N9" s="42" t="s">
        <v>20</v>
      </c>
      <c r="O9" s="42" t="s">
        <v>20</v>
      </c>
      <c r="P9" s="26" t="s">
        <v>10</v>
      </c>
      <c r="Q9" s="19" t="s">
        <v>36</v>
      </c>
    </row>
    <row r="10" spans="3:17" ht="18">
      <c r="C10" s="1"/>
      <c r="D10" s="33">
        <v>2007</v>
      </c>
      <c r="E10" s="27">
        <v>2008</v>
      </c>
      <c r="F10" s="28">
        <v>2009</v>
      </c>
      <c r="G10" s="27">
        <v>2010</v>
      </c>
      <c r="H10" s="27">
        <v>2011</v>
      </c>
      <c r="I10" s="27">
        <v>2012</v>
      </c>
      <c r="J10" s="27">
        <v>2013</v>
      </c>
      <c r="K10" s="27">
        <v>2014</v>
      </c>
      <c r="L10" s="27">
        <v>2015</v>
      </c>
      <c r="M10" s="37">
        <v>2016</v>
      </c>
      <c r="N10" s="37">
        <v>2017</v>
      </c>
      <c r="O10" s="37" t="s">
        <v>34</v>
      </c>
      <c r="P10" s="27" t="s">
        <v>37</v>
      </c>
      <c r="Q10" s="21" t="s">
        <v>14</v>
      </c>
    </row>
    <row r="11" spans="3:17" ht="18">
      <c r="C11" s="1"/>
      <c r="D11" s="29" t="s">
        <v>11</v>
      </c>
      <c r="E11" s="30" t="s">
        <v>11</v>
      </c>
      <c r="F11" s="31" t="s">
        <v>11</v>
      </c>
      <c r="G11" s="30" t="s">
        <v>11</v>
      </c>
      <c r="H11" s="30" t="s">
        <v>11</v>
      </c>
      <c r="I11" s="30" t="s">
        <v>11</v>
      </c>
      <c r="J11" s="30" t="s">
        <v>11</v>
      </c>
      <c r="K11" s="30" t="s">
        <v>11</v>
      </c>
      <c r="L11" s="30" t="s">
        <v>11</v>
      </c>
      <c r="M11" s="38" t="s">
        <v>11</v>
      </c>
      <c r="N11" s="38" t="s">
        <v>11</v>
      </c>
      <c r="O11" s="43" t="s">
        <v>1</v>
      </c>
      <c r="P11" s="30" t="s">
        <v>11</v>
      </c>
      <c r="Q11" s="30" t="s">
        <v>11</v>
      </c>
    </row>
    <row r="12" spans="1:17" ht="18">
      <c r="A12" s="15"/>
      <c r="B12" s="15"/>
      <c r="C12" s="4" t="s">
        <v>2</v>
      </c>
      <c r="D12" s="8">
        <f>'IC PIYASA'!D10+İTHALAT!C12</f>
        <v>844763655</v>
      </c>
      <c r="E12" s="8">
        <f>'IC PIYASA'!E10+İTHALAT!D12</f>
        <v>925020469</v>
      </c>
      <c r="F12" s="8">
        <f>'IC PIYASA'!F10+İTHALAT!E12</f>
        <v>923508130</v>
      </c>
      <c r="G12" s="8">
        <f>'IC PIYASA'!G10+İTHALAT!F12</f>
        <v>921500292</v>
      </c>
      <c r="H12" s="8">
        <f>'IC PIYASA'!H10+İTHALAT!G12</f>
        <v>925564164</v>
      </c>
      <c r="I12" s="8">
        <f>'IC PIYASA'!I10+İTHALAT!H12</f>
        <v>998823252</v>
      </c>
      <c r="J12" s="8">
        <f>'IC PIYASA'!J10+İTHALAT!I12</f>
        <v>878912868.11</v>
      </c>
      <c r="K12" s="8">
        <v>943199212</v>
      </c>
      <c r="L12" s="46">
        <f>'IC PIYASA'!L10+İTHALAT!K12</f>
        <v>908224847</v>
      </c>
      <c r="M12" s="39">
        <f>'IC PIYASA'!M10+İTHALAT!L12</f>
        <v>900350026</v>
      </c>
      <c r="N12" s="39">
        <f>'IC PIYASA'!N10+İTHALAT!M12</f>
        <v>915104416.4299997</v>
      </c>
      <c r="O12" s="39">
        <f>N12-M12</f>
        <v>14754390.42999971</v>
      </c>
      <c r="P12" s="6">
        <f>(N12/M12)-1</f>
        <v>0.01638739379566556</v>
      </c>
      <c r="Q12" s="6">
        <f>N12/$N$25</f>
        <v>0.869590574667748</v>
      </c>
    </row>
    <row r="13" spans="1:17" ht="18">
      <c r="A13" s="15"/>
      <c r="B13" s="15"/>
      <c r="C13" s="4" t="s">
        <v>3</v>
      </c>
      <c r="D13" s="8">
        <f>'IC PIYASA'!D11+İTHALAT!C13</f>
        <v>42716023</v>
      </c>
      <c r="E13" s="8">
        <f>'IC PIYASA'!E11+İTHALAT!D13</f>
        <v>44602479</v>
      </c>
      <c r="F13" s="8">
        <f>'IC PIYASA'!F11+İTHALAT!E13</f>
        <v>44698058</v>
      </c>
      <c r="G13" s="8">
        <f>'IC PIYASA'!G11+İTHALAT!F13</f>
        <v>46380793</v>
      </c>
      <c r="H13" s="8">
        <f>'IC PIYASA'!H11+İTHALAT!G13</f>
        <v>48810329</v>
      </c>
      <c r="I13" s="8">
        <f>'IC PIYASA'!I11+İTHALAT!H13</f>
        <v>44611011</v>
      </c>
      <c r="J13" s="8">
        <f>'IC PIYASA'!J11+İTHALAT!I13</f>
        <v>42336789.5</v>
      </c>
      <c r="K13" s="8">
        <v>40267282</v>
      </c>
      <c r="L13" s="46">
        <f>'IC PIYASA'!L11+İTHALAT!K13</f>
        <v>39201308.49999999</v>
      </c>
      <c r="M13" s="39">
        <f>'IC PIYASA'!M11+İTHALAT!L13</f>
        <v>35447822</v>
      </c>
      <c r="N13" s="39">
        <f>'IC PIYASA'!N11+İTHALAT!M13</f>
        <v>37316029.3</v>
      </c>
      <c r="O13" s="39">
        <f aca="true" t="shared" si="0" ref="O13:O24">N13-M13</f>
        <v>1868207.299999997</v>
      </c>
      <c r="P13" s="6">
        <f aca="true" t="shared" si="1" ref="P13:P24">(N13/M13)-1</f>
        <v>0.05270302079490241</v>
      </c>
      <c r="Q13" s="6">
        <f aca="true" t="shared" si="2" ref="Q13:Q25">N13/$N$25</f>
        <v>0.03546007076427189</v>
      </c>
    </row>
    <row r="14" spans="1:17" ht="18">
      <c r="A14" s="15"/>
      <c r="B14" s="15"/>
      <c r="C14" s="4" t="s">
        <v>4</v>
      </c>
      <c r="D14" s="8">
        <f>'IC PIYASA'!D12+İTHALAT!C14</f>
        <v>22840795</v>
      </c>
      <c r="E14" s="8">
        <f>'IC PIYASA'!E12+İTHALAT!D14</f>
        <v>37907519</v>
      </c>
      <c r="F14" s="8">
        <f>'IC PIYASA'!F12+İTHALAT!E14</f>
        <v>46143038</v>
      </c>
      <c r="G14" s="8">
        <f>'IC PIYASA'!G12+İTHALAT!F14</f>
        <v>59455609</v>
      </c>
      <c r="H14" s="8">
        <f>'IC PIYASA'!H12+İTHALAT!G14</f>
        <v>58642735</v>
      </c>
      <c r="I14" s="8">
        <f>'IC PIYASA'!I12+İTHALAT!H14</f>
        <v>56410914</v>
      </c>
      <c r="J14" s="8">
        <f>'IC PIYASA'!J12+İTHALAT!I14</f>
        <v>62240038.2885</v>
      </c>
      <c r="K14" s="8">
        <v>62858199</v>
      </c>
      <c r="L14" s="46">
        <f>'IC PIYASA'!L12+İTHALAT!K14</f>
        <v>63626641</v>
      </c>
      <c r="M14" s="39">
        <f>'IC PIYASA'!M12+İTHALAT!L14</f>
        <v>51354065</v>
      </c>
      <c r="N14" s="39">
        <f>'IC PIYASA'!N12+İTHALAT!M14</f>
        <v>66427742.2245</v>
      </c>
      <c r="O14" s="39">
        <f t="shared" si="0"/>
        <v>15073677.2245</v>
      </c>
      <c r="P14" s="6">
        <f t="shared" si="1"/>
        <v>0.2935245189353559</v>
      </c>
      <c r="Q14" s="6">
        <f t="shared" si="2"/>
        <v>0.06312387690165047</v>
      </c>
    </row>
    <row r="15" spans="1:17" ht="18">
      <c r="A15" s="15"/>
      <c r="B15" s="15"/>
      <c r="C15" s="4" t="s">
        <v>5</v>
      </c>
      <c r="D15" s="8">
        <f>'IC PIYASA'!D13+İTHALAT!C15</f>
        <v>5978868</v>
      </c>
      <c r="E15" s="8">
        <f>'IC PIYASA'!E13+İTHALAT!D15</f>
        <v>8808434</v>
      </c>
      <c r="F15" s="8">
        <f>'IC PIYASA'!F13+İTHALAT!E15</f>
        <v>10365555</v>
      </c>
      <c r="G15" s="8">
        <f>'IC PIYASA'!G13+İTHALAT!F15</f>
        <v>11781288</v>
      </c>
      <c r="H15" s="8">
        <f>'IC PIYASA'!H13+İTHALAT!G15</f>
        <v>15296042.7</v>
      </c>
      <c r="I15" s="8">
        <f>'IC PIYASA'!I13+İTHALAT!H15</f>
        <v>15114819</v>
      </c>
      <c r="J15" s="8">
        <f>'IC PIYASA'!J13+İTHALAT!I15</f>
        <v>14908719.35</v>
      </c>
      <c r="K15" s="8">
        <v>16000653</v>
      </c>
      <c r="L15" s="46">
        <f>'IC PIYASA'!L13+İTHALAT!K15</f>
        <v>14130725.200000001</v>
      </c>
      <c r="M15" s="39">
        <f>'IC PIYASA'!M13+İTHALAT!L15</f>
        <v>11243142</v>
      </c>
      <c r="N15" s="39">
        <f>'IC PIYASA'!N13+İTHALAT!M15</f>
        <v>13276951.5</v>
      </c>
      <c r="O15" s="39">
        <f t="shared" si="0"/>
        <v>2033809.5</v>
      </c>
      <c r="P15" s="6">
        <f t="shared" si="1"/>
        <v>0.18089333924627127</v>
      </c>
      <c r="Q15" s="6">
        <f t="shared" si="2"/>
        <v>0.012616606015040454</v>
      </c>
    </row>
    <row r="16" spans="1:17" ht="18">
      <c r="A16" s="15"/>
      <c r="B16" s="15"/>
      <c r="C16" s="4" t="s">
        <v>8</v>
      </c>
      <c r="D16" s="8">
        <f>'IC PIYASA'!D14+İTHALAT!C16</f>
        <v>1433995</v>
      </c>
      <c r="E16" s="8">
        <f>'IC PIYASA'!E14+İTHALAT!D16</f>
        <v>1671075</v>
      </c>
      <c r="F16" s="8">
        <f>'IC PIYASA'!F14+İTHALAT!E16</f>
        <v>2544691</v>
      </c>
      <c r="G16" s="8">
        <f>'IC PIYASA'!G14+İTHALAT!F16</f>
        <v>2468335</v>
      </c>
      <c r="H16" s="8">
        <f>'IC PIYASA'!H14+İTHALAT!G16</f>
        <v>4453765</v>
      </c>
      <c r="I16" s="8">
        <f>'IC PIYASA'!I14+İTHALAT!H16</f>
        <v>4504537</v>
      </c>
      <c r="J16" s="8">
        <f>'IC PIYASA'!J14+İTHALAT!I16</f>
        <v>4902898</v>
      </c>
      <c r="K16" s="8">
        <v>6097096</v>
      </c>
      <c r="L16" s="46">
        <f>'IC PIYASA'!L14+İTHALAT!K16</f>
        <v>7015857</v>
      </c>
      <c r="M16" s="39">
        <f>'IC PIYASA'!M14+İTHALAT!L16</f>
        <v>6863938</v>
      </c>
      <c r="N16" s="39">
        <f>'IC PIYASA'!N14+İTHALAT!M16</f>
        <v>8214105.35</v>
      </c>
      <c r="O16" s="39">
        <f t="shared" si="0"/>
        <v>1350167.3499999996</v>
      </c>
      <c r="P16" s="6">
        <f t="shared" si="1"/>
        <v>0.19670447926540113</v>
      </c>
      <c r="Q16" s="6">
        <f t="shared" si="2"/>
        <v>0.007805566734727168</v>
      </c>
    </row>
    <row r="17" spans="1:17" ht="18">
      <c r="A17" s="15"/>
      <c r="B17" s="15"/>
      <c r="C17" s="4" t="s">
        <v>6</v>
      </c>
      <c r="D17" s="8">
        <f>'IC PIYASA'!D15+İTHALAT!C17</f>
        <v>649783</v>
      </c>
      <c r="E17" s="8">
        <f>'IC PIYASA'!E15+İTHALAT!D17</f>
        <v>1284706</v>
      </c>
      <c r="F17" s="8">
        <f>'IC PIYASA'!F15+İTHALAT!E17</f>
        <v>1200823</v>
      </c>
      <c r="G17" s="8">
        <f>'IC PIYASA'!G15+İTHALAT!F17</f>
        <v>1487770</v>
      </c>
      <c r="H17" s="8">
        <f>'IC PIYASA'!H15+İTHALAT!G17</f>
        <v>1789350.5</v>
      </c>
      <c r="I17" s="8">
        <f>'IC PIYASA'!I15+İTHALAT!H17</f>
        <v>1832281</v>
      </c>
      <c r="J17" s="8">
        <f>'IC PIYASA'!J15+İTHALAT!I17</f>
        <v>1772529.55</v>
      </c>
      <c r="K17" s="8">
        <v>2065225</v>
      </c>
      <c r="L17" s="46">
        <f>'IC PIYASA'!L15+İTHALAT!K17</f>
        <v>1663370.9500000002</v>
      </c>
      <c r="M17" s="39">
        <f>'IC PIYASA'!M15+İTHALAT!L17</f>
        <v>1108369</v>
      </c>
      <c r="N17" s="39">
        <f>'IC PIYASA'!N15+İTHALAT!M17</f>
        <v>1664863.79</v>
      </c>
      <c r="O17" s="39">
        <f t="shared" si="0"/>
        <v>556494.79</v>
      </c>
      <c r="P17" s="6">
        <f t="shared" si="1"/>
        <v>0.5020844051033546</v>
      </c>
      <c r="Q17" s="6">
        <f t="shared" si="2"/>
        <v>0.0015820597452010764</v>
      </c>
    </row>
    <row r="18" spans="1:17" ht="18">
      <c r="A18" s="15"/>
      <c r="B18" s="15"/>
      <c r="C18" s="4" t="s">
        <v>16</v>
      </c>
      <c r="D18" s="8">
        <f>'IC PIYASA'!D16+İTHALAT!C18</f>
        <v>1145477</v>
      </c>
      <c r="E18" s="8">
        <f>'IC PIYASA'!E16+İTHALAT!D18</f>
        <v>1234617</v>
      </c>
      <c r="F18" s="8">
        <f>'IC PIYASA'!F16+İTHALAT!E18</f>
        <v>1261496</v>
      </c>
      <c r="G18" s="8">
        <f>'IC PIYASA'!G16+İTHALAT!F18</f>
        <v>1498251</v>
      </c>
      <c r="H18" s="8">
        <f>'IC PIYASA'!H16+İTHALAT!G18</f>
        <v>1810293.8</v>
      </c>
      <c r="I18" s="8">
        <f>'IC PIYASA'!I16+İTHALAT!H18</f>
        <v>1646547</v>
      </c>
      <c r="J18" s="8">
        <f>'IC PIYASA'!J16+İTHALAT!I18</f>
        <v>1745812.7</v>
      </c>
      <c r="K18" s="8">
        <v>2051448</v>
      </c>
      <c r="L18" s="46">
        <f>'IC PIYASA'!L16+İTHALAT!K18</f>
        <v>1839522.4</v>
      </c>
      <c r="M18" s="39">
        <f>'IC PIYASA'!M16+İTHALAT!L18</f>
        <v>1318622</v>
      </c>
      <c r="N18" s="39">
        <f>'IC PIYASA'!N16+İTHALAT!M18</f>
        <v>1827430.8</v>
      </c>
      <c r="O18" s="39">
        <f t="shared" si="0"/>
        <v>508808.80000000005</v>
      </c>
      <c r="P18" s="6">
        <f t="shared" si="1"/>
        <v>0.3858640307836514</v>
      </c>
      <c r="Q18" s="6">
        <f t="shared" si="2"/>
        <v>0.001736541285350797</v>
      </c>
    </row>
    <row r="19" spans="1:17" ht="18">
      <c r="A19" s="15"/>
      <c r="B19" s="15"/>
      <c r="C19" s="4" t="s">
        <v>15</v>
      </c>
      <c r="D19" s="8">
        <f>'IC PIYASA'!D17+İTHALAT!C19</f>
        <v>516124</v>
      </c>
      <c r="E19" s="8">
        <f>'IC PIYASA'!E17+İTHALAT!D19</f>
        <v>482481</v>
      </c>
      <c r="F19" s="8">
        <f>'IC PIYASA'!F17+İTHALAT!E19</f>
        <v>414999</v>
      </c>
      <c r="G19" s="8">
        <f>'IC PIYASA'!G17+İTHALAT!F19</f>
        <v>479353</v>
      </c>
      <c r="H19" s="8">
        <f>'IC PIYASA'!H17+İTHALAT!G19</f>
        <v>402843.4</v>
      </c>
      <c r="I19" s="8">
        <f>'IC PIYASA'!I17+İTHALAT!H19</f>
        <v>319354</v>
      </c>
      <c r="J19" s="8">
        <f>'IC PIYASA'!J17+İTHALAT!I19</f>
        <v>347793</v>
      </c>
      <c r="K19" s="8">
        <v>330598</v>
      </c>
      <c r="L19" s="46">
        <f>'IC PIYASA'!L17+İTHALAT!K19</f>
        <v>295786</v>
      </c>
      <c r="M19" s="39">
        <f>'IC PIYASA'!M17+İTHALAT!L19</f>
        <v>147137</v>
      </c>
      <c r="N19" s="39">
        <f>'IC PIYASA'!N17+İTHALAT!M19</f>
        <v>218938.95</v>
      </c>
      <c r="O19" s="39">
        <f t="shared" si="0"/>
        <v>71801.95000000001</v>
      </c>
      <c r="P19" s="6">
        <f t="shared" si="1"/>
        <v>0.4879938424733412</v>
      </c>
      <c r="Q19" s="6">
        <f t="shared" si="2"/>
        <v>0.00020804975249752488</v>
      </c>
    </row>
    <row r="20" spans="1:17" ht="18">
      <c r="A20" s="15"/>
      <c r="B20" s="15"/>
      <c r="C20" s="4" t="s">
        <v>9</v>
      </c>
      <c r="D20" s="8">
        <f>'IC PIYASA'!D18+İTHALAT!C20</f>
        <v>200398</v>
      </c>
      <c r="E20" s="8">
        <f>'IC PIYASA'!E18+İTHALAT!D20</f>
        <v>251192</v>
      </c>
      <c r="F20" s="8">
        <f>'IC PIYASA'!F18+İTHALAT!E20</f>
        <v>313223</v>
      </c>
      <c r="G20" s="8">
        <f>'IC PIYASA'!G18+İTHALAT!F20</f>
        <v>457714</v>
      </c>
      <c r="H20" s="8">
        <f>'IC PIYASA'!H18+İTHALAT!G20</f>
        <v>483144</v>
      </c>
      <c r="I20" s="8">
        <f>'IC PIYASA'!I18+İTHALAT!H20</f>
        <v>548042</v>
      </c>
      <c r="J20" s="8">
        <f>'IC PIYASA'!J18+İTHALAT!I20</f>
        <v>593234</v>
      </c>
      <c r="K20" s="8">
        <v>714177</v>
      </c>
      <c r="L20" s="46">
        <f>'IC PIYASA'!L18+İTHALAT!K20</f>
        <v>641646</v>
      </c>
      <c r="M20" s="39">
        <f>'IC PIYASA'!M18+İTHALAT!L20</f>
        <v>348495</v>
      </c>
      <c r="N20" s="39">
        <f>'IC PIYASA'!N18+İTHALAT!M20</f>
        <v>555919.4</v>
      </c>
      <c r="O20" s="39">
        <f t="shared" si="0"/>
        <v>207424.40000000002</v>
      </c>
      <c r="P20" s="6">
        <f t="shared" si="1"/>
        <v>0.5952005050287665</v>
      </c>
      <c r="Q20" s="6">
        <f t="shared" si="2"/>
        <v>0.0005282700660552749</v>
      </c>
    </row>
    <row r="21" spans="1:17" ht="18">
      <c r="A21" s="15"/>
      <c r="B21" s="15"/>
      <c r="C21" s="4" t="s">
        <v>7</v>
      </c>
      <c r="D21" s="8">
        <f>'IC PIYASA'!D19+İTHALAT!C21</f>
        <v>153400</v>
      </c>
      <c r="E21" s="8">
        <f>'IC PIYASA'!E19+İTHALAT!D21</f>
        <v>230804</v>
      </c>
      <c r="F21" s="8">
        <f>'IC PIYASA'!F19+İTHALAT!E21</f>
        <v>278499</v>
      </c>
      <c r="G21" s="8">
        <f>'IC PIYASA'!G19+İTHALAT!F21</f>
        <v>306611</v>
      </c>
      <c r="H21" s="8">
        <f>'IC PIYASA'!H19+İTHALAT!G21</f>
        <v>332408</v>
      </c>
      <c r="I21" s="8">
        <f>'IC PIYASA'!I19+İTHALAT!H21</f>
        <v>285736</v>
      </c>
      <c r="J21" s="8">
        <f>'IC PIYASA'!J19+İTHALAT!I21</f>
        <v>283024</v>
      </c>
      <c r="K21" s="8">
        <v>191214</v>
      </c>
      <c r="L21" s="46">
        <f>'IC PIYASA'!L19+İTHALAT!K21</f>
        <v>136236</v>
      </c>
      <c r="M21" s="39">
        <f>'IC PIYASA'!M19+İTHALAT!L21</f>
        <v>103537</v>
      </c>
      <c r="N21" s="39">
        <f>'IC PIYASA'!N19+İTHALAT!M21</f>
        <v>118433</v>
      </c>
      <c r="O21" s="39">
        <f t="shared" si="0"/>
        <v>14896</v>
      </c>
      <c r="P21" s="6">
        <f t="shared" si="1"/>
        <v>0.1438712730714624</v>
      </c>
      <c r="Q21" s="6">
        <f t="shared" si="2"/>
        <v>0.0001125425893270218</v>
      </c>
    </row>
    <row r="22" spans="1:17" ht="18">
      <c r="A22" s="15"/>
      <c r="B22" s="15"/>
      <c r="C22" s="4" t="s">
        <v>17</v>
      </c>
      <c r="D22" s="8">
        <f>'IC PIYASA'!D20+İTHALAT!C22</f>
        <v>399097</v>
      </c>
      <c r="E22" s="8">
        <f>'IC PIYASA'!E20+İTHALAT!D22</f>
        <v>460547</v>
      </c>
      <c r="F22" s="8">
        <f>'IC PIYASA'!F20+İTHALAT!E22</f>
        <v>236136</v>
      </c>
      <c r="G22" s="8">
        <f>'IC PIYASA'!G20+İTHALAT!F22</f>
        <v>252761</v>
      </c>
      <c r="H22" s="8">
        <f>'IC PIYASA'!H20+İTHALAT!G22</f>
        <v>432641</v>
      </c>
      <c r="I22" s="8">
        <f>'IC PIYASA'!I20+İTHALAT!H22</f>
        <v>826771</v>
      </c>
      <c r="J22" s="8">
        <f>'IC PIYASA'!J20+İTHALAT!I22</f>
        <v>641884.975</v>
      </c>
      <c r="K22" s="8">
        <v>627896</v>
      </c>
      <c r="L22" s="46">
        <f>'IC PIYASA'!L20+İTHALAT!K22</f>
        <v>413440</v>
      </c>
      <c r="M22" s="39">
        <f>'IC PIYASA'!M20+İTHALAT!L22</f>
        <v>488623</v>
      </c>
      <c r="N22" s="39">
        <f>'IC PIYASA'!N20+İTHALAT!M22</f>
        <v>1127796.825</v>
      </c>
      <c r="O22" s="39">
        <f t="shared" si="0"/>
        <v>639173.825</v>
      </c>
      <c r="P22" s="6">
        <f t="shared" si="1"/>
        <v>1.308112440470465</v>
      </c>
      <c r="Q22" s="6">
        <f t="shared" si="2"/>
        <v>0.001071704465143111</v>
      </c>
    </row>
    <row r="23" spans="1:17" ht="18">
      <c r="A23" s="15"/>
      <c r="B23" s="15"/>
      <c r="C23" s="4" t="s">
        <v>12</v>
      </c>
      <c r="D23" s="8">
        <f>'IC PIYASA'!D21+İTHALAT!C23</f>
        <v>150033</v>
      </c>
      <c r="E23" s="8">
        <f>'IC PIYASA'!E21+İTHALAT!D23</f>
        <v>209815</v>
      </c>
      <c r="F23" s="8">
        <f>'IC PIYASA'!F21+İTHALAT!E23</f>
        <v>276216</v>
      </c>
      <c r="G23" s="8">
        <f>'IC PIYASA'!G21+İTHALAT!F23</f>
        <v>398076</v>
      </c>
      <c r="H23" s="8">
        <f>'IC PIYASA'!H21+İTHALAT!G23</f>
        <v>551760</v>
      </c>
      <c r="I23" s="8">
        <f>'IC PIYASA'!I21+İTHALAT!H23</f>
        <v>635073</v>
      </c>
      <c r="J23" s="8">
        <f>'IC PIYASA'!J21+İTHALAT!I23</f>
        <v>693525</v>
      </c>
      <c r="K23" s="8">
        <v>737886</v>
      </c>
      <c r="L23" s="46">
        <f>'IC PIYASA'!L21+İTHALAT!K23</f>
        <v>831208</v>
      </c>
      <c r="M23" s="39">
        <f>'IC PIYASA'!M21+İTHALAT!L23</f>
        <v>797483</v>
      </c>
      <c r="N23" s="39">
        <f>'IC PIYASA'!N21+İTHALAT!M23</f>
        <v>832355.9299999998</v>
      </c>
      <c r="O23" s="39">
        <f t="shared" si="0"/>
        <v>34872.92999999982</v>
      </c>
      <c r="P23" s="6">
        <f t="shared" si="1"/>
        <v>0.04372874406100169</v>
      </c>
      <c r="Q23" s="6">
        <f t="shared" si="2"/>
        <v>0.0007909576858130867</v>
      </c>
    </row>
    <row r="24" spans="1:17" ht="18">
      <c r="A24" s="16"/>
      <c r="B24" s="16"/>
      <c r="C24" s="4" t="s">
        <v>13</v>
      </c>
      <c r="D24" s="8">
        <f>'IC PIYASA'!D22+İTHALAT!C24</f>
        <v>294178</v>
      </c>
      <c r="E24" s="8">
        <f>'IC PIYASA'!E22+İTHALAT!D24</f>
        <v>569729</v>
      </c>
      <c r="F24" s="8">
        <f>'IC PIYASA'!F22+İTHALAT!E24</f>
        <v>1021254</v>
      </c>
      <c r="G24" s="8">
        <f>'IC PIYASA'!G22+İTHALAT!F24</f>
        <v>1251076</v>
      </c>
      <c r="H24" s="8">
        <f>'IC PIYASA'!H22+İTHALAT!G24</f>
        <v>1507980.715</v>
      </c>
      <c r="I24" s="8">
        <f>'IC PIYASA'!I22+İTHALAT!H24</f>
        <v>1725280</v>
      </c>
      <c r="J24" s="8">
        <f>'IC PIYASA'!J22+İTHALAT!I24</f>
        <v>2336865.205</v>
      </c>
      <c r="K24" s="8">
        <v>2630229</v>
      </c>
      <c r="L24" s="46">
        <f>'IC PIYASA'!L22+İTHALAT!K24</f>
        <v>2940048</v>
      </c>
      <c r="M24" s="39">
        <f>'IC PIYASA'!M22+İTHALAT!L24</f>
        <v>3123915</v>
      </c>
      <c r="N24" s="39">
        <f>'IC PIYASA'!N22+İTHALAT!M24</f>
        <v>5654408.265000001</v>
      </c>
      <c r="O24" s="39">
        <f t="shared" si="0"/>
        <v>2530493.2650000006</v>
      </c>
      <c r="P24" s="6">
        <f t="shared" si="1"/>
        <v>0.8100390903721775</v>
      </c>
      <c r="Q24" s="6">
        <f t="shared" si="2"/>
        <v>0.005373179327174123</v>
      </c>
    </row>
    <row r="25" spans="1:17" ht="18">
      <c r="A25" s="16"/>
      <c r="B25" s="16"/>
      <c r="C25" s="22" t="s">
        <v>0</v>
      </c>
      <c r="D25" s="32">
        <f aca="true" t="shared" si="3" ref="D25:I25">SUM(D12:D24)</f>
        <v>921241826</v>
      </c>
      <c r="E25" s="32">
        <f t="shared" si="3"/>
        <v>1022733867</v>
      </c>
      <c r="F25" s="32">
        <f t="shared" si="3"/>
        <v>1032262118</v>
      </c>
      <c r="G25" s="32">
        <f t="shared" si="3"/>
        <v>1047717929</v>
      </c>
      <c r="H25" s="32">
        <f t="shared" si="3"/>
        <v>1060077457.115</v>
      </c>
      <c r="I25" s="32">
        <f t="shared" si="3"/>
        <v>1127283617</v>
      </c>
      <c r="J25" s="32">
        <f aca="true" t="shared" si="4" ref="J25:O25">SUM(J12:J24)</f>
        <v>1011715981.6785</v>
      </c>
      <c r="K25" s="32">
        <f t="shared" si="4"/>
        <v>1077771115</v>
      </c>
      <c r="L25" s="32">
        <f t="shared" si="4"/>
        <v>1040960636.0500001</v>
      </c>
      <c r="M25" s="41">
        <f t="shared" si="4"/>
        <v>1012695174</v>
      </c>
      <c r="N25" s="41">
        <f t="shared" si="4"/>
        <v>1052339391.7644997</v>
      </c>
      <c r="O25" s="47">
        <f t="shared" si="4"/>
        <v>39644217.76449971</v>
      </c>
      <c r="P25" s="45">
        <f>(N25/M25)-1</f>
        <v>0.03914723678193388</v>
      </c>
      <c r="Q25" s="45">
        <f t="shared" si="2"/>
        <v>1</v>
      </c>
    </row>
    <row r="26" spans="1:2" ht="12.75">
      <c r="A26" s="16"/>
      <c r="B26" s="16"/>
    </row>
  </sheetData>
  <sheetProtection/>
  <hyperlinks>
    <hyperlink ref="C3" r:id="rId1" display="www.silisconsulting.com  "/>
  </hyperlinks>
  <printOptions/>
  <pageMargins left="0.75" right="0.75" top="1" bottom="1" header="0.5" footer="0.5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Sakir Akisik - Silis Danismanlik</cp:lastModifiedBy>
  <dcterms:created xsi:type="dcterms:W3CDTF">2010-08-30T13:48:53Z</dcterms:created>
  <dcterms:modified xsi:type="dcterms:W3CDTF">2018-02-26T07:38:04Z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